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EJERCICIO 1" sheetId="1" r:id="rId1"/>
    <sheet name="EJERCICIO 2 Y 3" sheetId="2" r:id="rId2"/>
    <sheet name="Ejercicio 4, 5 y 6" sheetId="3" r:id="rId3"/>
    <sheet name="Ejercicio 7 y 8" sheetId="4" r:id="rId4"/>
    <sheet name="Ejercicio 9 y 10" sheetId="5" r:id="rId5"/>
  </sheets>
  <calcPr calcId="124519"/>
</workbook>
</file>

<file path=xl/calcChain.xml><?xml version="1.0" encoding="utf-8"?>
<calcChain xmlns="http://schemas.openxmlformats.org/spreadsheetml/2006/main">
  <c r="G21" i="5"/>
  <c r="G8"/>
  <c r="G37" i="4"/>
  <c r="G33"/>
  <c r="G18"/>
  <c r="G11"/>
  <c r="F41" i="3"/>
  <c r="F23"/>
  <c r="E9"/>
  <c r="F31" i="2"/>
  <c r="F24"/>
  <c r="F7"/>
  <c r="F22" i="1"/>
  <c r="F19"/>
  <c r="F16"/>
  <c r="A14"/>
  <c r="D51"/>
  <c r="D42"/>
  <c r="D33"/>
</calcChain>
</file>

<file path=xl/sharedStrings.xml><?xml version="1.0" encoding="utf-8"?>
<sst xmlns="http://schemas.openxmlformats.org/spreadsheetml/2006/main" count="303" uniqueCount="160">
  <si>
    <t>EJERCICIOS DE MEDIDAS DE ALMACENAMIENTO</t>
  </si>
  <si>
    <r>
      <rPr>
        <sz val="12"/>
        <color theme="1"/>
        <rFont val="Calibri"/>
        <family val="2"/>
        <scheme val="minor"/>
      </rPr>
      <t>1.  Un disco duro posee una capacidad de almacenamiento de 88.276,80MB y su espacio utilizado es 10,7GB con programas instalados y 1.048.231 KB en archivos de textos y en otros archivos 3.045.760.996 Bytes.
cual es la cantidad de GB libres en dicho disco?
Convierta los gigabytes libres a Mb, Tb, Kb</t>
    </r>
    <r>
      <rPr>
        <sz val="11"/>
        <color theme="1"/>
        <rFont val="Calibri"/>
        <family val="2"/>
        <scheme val="minor"/>
      </rPr>
      <t xml:space="preserve">
</t>
    </r>
  </si>
  <si>
    <t>LA PRIMA ANA (ANÁLISIS)</t>
  </si>
  <si>
    <t>Qué es lo que tenemos</t>
  </si>
  <si>
    <t>*  88.276,80 MB ---------- GB</t>
  </si>
  <si>
    <t xml:space="preserve"> * 10,7 GB</t>
  </si>
  <si>
    <t>*  1.048.231KB---------GB</t>
  </si>
  <si>
    <t>*  3.045.760.996 Bytes--------GB</t>
  </si>
  <si>
    <t>X--------88.276,80 MB</t>
  </si>
  <si>
    <t>1 GB------1024 MB</t>
  </si>
  <si>
    <t>RESPUESTA</t>
  </si>
  <si>
    <t>MEDIDAS</t>
  </si>
  <si>
    <t>BYTES</t>
  </si>
  <si>
    <t>1 b</t>
  </si>
  <si>
    <t>1 kb</t>
  </si>
  <si>
    <t>1 Mb</t>
  </si>
  <si>
    <t>TABLA DE MEDIDAS</t>
  </si>
  <si>
    <t>KILOBYTES</t>
  </si>
  <si>
    <t>1 Gb</t>
  </si>
  <si>
    <t>MEGABYTES</t>
  </si>
  <si>
    <t>1 Tb</t>
  </si>
  <si>
    <t>1 Pb</t>
  </si>
  <si>
    <t>GIGABYTES</t>
  </si>
  <si>
    <t>* 1 GB------1024 MB</t>
  </si>
  <si>
    <t xml:space="preserve">X=1 GB * 88.276,80 MB </t>
  </si>
  <si>
    <t>1024 MB</t>
  </si>
  <si>
    <t>1GB</t>
  </si>
  <si>
    <t>1 GB</t>
  </si>
  <si>
    <t>X= 1GB*3045760996 B</t>
  </si>
  <si>
    <t>1 TB</t>
  </si>
  <si>
    <t>* 1 GB-----1.048.576 KB</t>
  </si>
  <si>
    <t>X-----1.048.231 KB</t>
  </si>
  <si>
    <t>1.048.576 KB</t>
  </si>
  <si>
    <t>X=1 GB* 1.048.231 KB</t>
  </si>
  <si>
    <t>* 1 GB------1.073.741.824 B</t>
  </si>
  <si>
    <t>X-------3.045.760.996 B</t>
  </si>
  <si>
    <t>1.073.741.824 B</t>
  </si>
  <si>
    <t>PROCEDIMIENTOS</t>
  </si>
  <si>
    <t>Ahora que ya sabemos cuanto es cada valor en GB, podemos calcular cuanto espacio libre el disco duro.</t>
  </si>
  <si>
    <t>R/ Si la capacidad es de 86,21 GB y le resto el espacio utilizado entonces queda asi</t>
  </si>
  <si>
    <t>GB</t>
  </si>
  <si>
    <t>MB</t>
  </si>
  <si>
    <t>71,68 GB---------X</t>
  </si>
  <si>
    <t>X=71,68 GB * 1024 MB</t>
  </si>
  <si>
    <t>1 TB------1024 GB</t>
  </si>
  <si>
    <t>X------71,68 GB</t>
  </si>
  <si>
    <t>X=71,68GB*1TB</t>
  </si>
  <si>
    <t>1024 GB</t>
  </si>
  <si>
    <t>TB</t>
  </si>
  <si>
    <t>1GB------1048576 KB</t>
  </si>
  <si>
    <t>X--------71,68 GB</t>
  </si>
  <si>
    <t>X=71,68GB * 1048576 KB</t>
  </si>
  <si>
    <t>Kb</t>
  </si>
  <si>
    <t>=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</si>
  <si>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CUANTOS KILOBYTES TIENEN 40 GIGABYTES</t>
    </r>
  </si>
  <si>
    <t>1 GB --------- 1048576 KB</t>
  </si>
  <si>
    <t>40 GB-------X</t>
  </si>
  <si>
    <t>X= 40 GB* 1048576 KB</t>
  </si>
  <si>
    <t xml:space="preserve">Que tenemos </t>
  </si>
  <si>
    <t>40 Gb a cuantos Kb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</si>
  <si>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Una cámara fotográfica tiene una tarjeta de memoria de 4 Gb, calcular cuantas fotos pueden entrar de 2,5 Mb y cuantas pueden entrar de 850 Kb?</t>
    </r>
  </si>
  <si>
    <t>Fotos en Gb</t>
  </si>
  <si>
    <t>N/A</t>
  </si>
  <si>
    <t>x --------- 2,5 Mb</t>
  </si>
  <si>
    <t>x= 2,5 Mb*1Gb</t>
  </si>
  <si>
    <t>1024 Mb</t>
  </si>
  <si>
    <t>1Gb -------- 1024 Mb</t>
  </si>
  <si>
    <t>Gb</t>
  </si>
  <si>
    <t>4Gb / 0,0024 Gb = 1667</t>
  </si>
  <si>
    <t>0,0024 Gb</t>
  </si>
  <si>
    <t>1 Gb ---------1048576 Kb</t>
  </si>
  <si>
    <t>x------------ 850  Kb</t>
  </si>
  <si>
    <t>x= 850Kb*1Gb</t>
  </si>
  <si>
    <t>1048576 Kb</t>
  </si>
  <si>
    <t>0,0008 Gb</t>
  </si>
  <si>
    <t xml:space="preserve">4Gb / 0,0008 Gb = 5000 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</si>
  <si>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Cuantos kb hay en 2000 megabytes?</t>
    </r>
  </si>
  <si>
    <t>1 Mb ------ 1024 Kb</t>
  </si>
  <si>
    <t>2000 Mb ------x</t>
  </si>
  <si>
    <t>x= 2000 Mb * 1024 Kb</t>
  </si>
  <si>
    <t>1Mb</t>
  </si>
  <si>
    <t>Que tenemos ?</t>
  </si>
  <si>
    <t>2000 Mb A Kb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</si>
  <si>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20’000.000 de Mb a Cuantos Tb equivalen?</t>
    </r>
  </si>
  <si>
    <t>20000000 Mb a Kb</t>
  </si>
  <si>
    <t>x ---- 20000000 Mb</t>
  </si>
  <si>
    <t>1Tb ------ 1048576 Mb</t>
  </si>
  <si>
    <t>1048576 Mb</t>
  </si>
  <si>
    <t>x =20000000 Mb*1Tb</t>
  </si>
  <si>
    <t>Tb</t>
  </si>
  <si>
    <t xml:space="preserve">6. La información personal que se encuentra en un disco duro mide 30.000 Gb, Cuantos DVDs se necesitan para almacenar dicha informació? </t>
  </si>
  <si>
    <t>Que tenemos?</t>
  </si>
  <si>
    <t xml:space="preserve">30.000 Gb </t>
  </si>
  <si>
    <t>investigamos cuanto espacio tiene un DVD, Encontramos que con tecnologia Blu ray, 50 Gb</t>
  </si>
  <si>
    <t xml:space="preserve">Entonces podemos Afirmar que </t>
  </si>
  <si>
    <t>1 Dvd -----------50 Gb</t>
  </si>
  <si>
    <t>x------30000Gb</t>
  </si>
  <si>
    <t>x=30000Gb * 1 Dvd</t>
  </si>
  <si>
    <t>50 Gb</t>
  </si>
  <si>
    <t>Dvd</t>
  </si>
  <si>
    <t>Mb</t>
  </si>
  <si>
    <t>1) Mb</t>
  </si>
  <si>
    <t>2) Tb</t>
  </si>
  <si>
    <t>3) Gb</t>
  </si>
  <si>
    <t>1)</t>
  </si>
  <si>
    <t>1Tb -------1048576 Mb</t>
  </si>
  <si>
    <t>50012 Tb-----x</t>
  </si>
  <si>
    <t>x= 50012 Tb* 1048576 Mb</t>
  </si>
  <si>
    <t>1Tb</t>
  </si>
  <si>
    <t xml:space="preserve">2) </t>
  </si>
  <si>
    <t>500012 Tb = 500012 Tb</t>
  </si>
  <si>
    <t>3)</t>
  </si>
  <si>
    <t>1 Tb ------- 1024 Gb</t>
  </si>
  <si>
    <t>50012 Tb ---- x</t>
  </si>
  <si>
    <t>x= 50012 Tb * 1024 Gb</t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</si>
  <si>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50.012 Tb a cuantos Mb, Tb, Gb equivalen?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</si>
  <si>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Una memoria USB es de 8GB, a cuantos Tb y Mb equivalen?</t>
    </r>
  </si>
  <si>
    <t xml:space="preserve">8Gb para convertir a </t>
  </si>
  <si>
    <t xml:space="preserve">50,012 Tb para convertir a </t>
  </si>
  <si>
    <t>1) Tb</t>
  </si>
  <si>
    <t>2) Mb</t>
  </si>
  <si>
    <t>1Tb------ 1024 Gb</t>
  </si>
  <si>
    <t xml:space="preserve"> x------8Gb</t>
  </si>
  <si>
    <t>x= 8Gb * 1Tb</t>
  </si>
  <si>
    <t>1024 Gb</t>
  </si>
  <si>
    <t>2)</t>
  </si>
  <si>
    <t>8 Gb-------x</t>
  </si>
  <si>
    <t>x= 8Gb * 1024 Mb</t>
  </si>
  <si>
    <t>1 Gb -------1024 Mb</t>
  </si>
  <si>
    <t>1Gb</t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</si>
  <si>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Un documento realizado en Word tiene 20.000b a cuantos Bits equivalen.</t>
    </r>
  </si>
  <si>
    <t>20000 b para pasar a bit</t>
  </si>
  <si>
    <t>1B ---------8 bit</t>
  </si>
  <si>
    <t>20000B--------x</t>
  </si>
  <si>
    <t>x=20000B*8bIts</t>
  </si>
  <si>
    <t>1B</t>
  </si>
  <si>
    <t>Bits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</si>
  <si>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220’000.000b  a cuantos Gb equivalen?</t>
    </r>
  </si>
  <si>
    <t>Quetenemos ?</t>
  </si>
  <si>
    <t>220000000b para pasar a Gb</t>
  </si>
  <si>
    <t>1Gb ---------1073741824B</t>
  </si>
  <si>
    <t>X---------220000000B</t>
  </si>
  <si>
    <t>X= 220000000B*1GB</t>
  </si>
  <si>
    <t>CONVERSION EN GB</t>
  </si>
  <si>
    <t>1) 2,5 Mb</t>
  </si>
  <si>
    <t>2) 850 Kb</t>
  </si>
  <si>
    <t xml:space="preserve">4 Gb ----a </t>
  </si>
  <si>
    <t>Para saber cuantas fotos nos caben dividimos las Gigabytes de la memoria entre las que pesa una sola foto.</t>
  </si>
  <si>
    <r>
      <rPr>
        <b/>
        <sz val="12"/>
        <color theme="1"/>
        <rFont val="Calibri"/>
        <family val="2"/>
        <scheme val="minor"/>
      </rPr>
      <t xml:space="preserve">RESPUESTA: </t>
    </r>
    <r>
      <rPr>
        <sz val="11"/>
        <color theme="1"/>
        <rFont val="Calibri"/>
        <family val="2"/>
        <scheme val="minor"/>
      </rPr>
      <t>En 2000 Mb hay 2,048000 kb</t>
    </r>
  </si>
  <si>
    <r>
      <t xml:space="preserve">RESPUESTA: </t>
    </r>
    <r>
      <rPr>
        <sz val="12"/>
        <color theme="1"/>
        <rFont val="Calibri"/>
        <family val="2"/>
        <scheme val="minor"/>
      </rPr>
      <t>20.000.000 Mb,  Equivalen a 19,07 Tb</t>
    </r>
  </si>
  <si>
    <r>
      <t xml:space="preserve">RESPUESTA: </t>
    </r>
    <r>
      <rPr>
        <sz val="11"/>
        <color theme="1"/>
        <rFont val="Calibri"/>
        <family val="2"/>
        <scheme val="minor"/>
      </rPr>
      <t>Las 30.000 Gb de informacion nos caben 600 DVD, de 50Gb de capacidad C/U</t>
    </r>
  </si>
  <si>
    <r>
      <t xml:space="preserve">RESPUESTA: </t>
    </r>
    <r>
      <rPr>
        <sz val="11"/>
        <color theme="1"/>
        <rFont val="Calibri"/>
        <family val="2"/>
        <scheme val="minor"/>
      </rPr>
      <t>50.012 Tb, equivalen a 52.441.382.912 Mb, a los mismos 50.012 Tb, y a 51.212.288 Gb</t>
    </r>
  </si>
  <si>
    <r>
      <t xml:space="preserve">RESPUESTA: </t>
    </r>
    <r>
      <rPr>
        <sz val="11"/>
        <color theme="1"/>
        <rFont val="Calibri"/>
        <family val="2"/>
        <scheme val="minor"/>
      </rPr>
      <t>La memoria USB de 8 Gb, equivale a 0,0078 Tb y a 8.192 Mb.</t>
    </r>
  </si>
  <si>
    <r>
      <rPr>
        <b/>
        <sz val="11"/>
        <color theme="1"/>
        <rFont val="Calibri"/>
        <family val="2"/>
        <scheme val="minor"/>
      </rPr>
      <t xml:space="preserve">RESPUESTA: </t>
    </r>
    <r>
      <rPr>
        <sz val="11"/>
        <color theme="1"/>
        <rFont val="Calibri"/>
        <family val="2"/>
        <scheme val="minor"/>
      </rPr>
      <t>El documento realizado en word con 20.000 caracteres o bytes equivalen a 160.000 bit</t>
    </r>
  </si>
  <si>
    <t>Sabemos que un BYTE son 8 bits, Entonces:</t>
  </si>
  <si>
    <t>Formula:</t>
  </si>
  <si>
    <r>
      <t xml:space="preserve">RESPUESTA: </t>
    </r>
    <r>
      <rPr>
        <sz val="11"/>
        <color theme="1"/>
        <rFont val="Calibri"/>
        <family val="2"/>
        <scheme val="minor"/>
      </rPr>
      <t>220.000.000 b, equivalen a 0,20 Gb</t>
    </r>
  </si>
  <si>
    <t xml:space="preserve">Formula: </t>
  </si>
  <si>
    <r>
      <t xml:space="preserve">RESPUESTA: </t>
    </r>
    <r>
      <rPr>
        <sz val="12"/>
        <color theme="1"/>
        <rFont val="Calibri"/>
        <family val="2"/>
        <scheme val="minor"/>
      </rPr>
      <t>40 Gb contiene 41.8943.040 Kb</t>
    </r>
  </si>
  <si>
    <t>En una camara que tiene una memoria de 4Gb, le caben 1667 fotos que pesen 2,5 Mb y 5000 fotos que pesen 850 Kb.</t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</si>
</sst>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omic Sans MS"/>
      <family val="4"/>
    </font>
    <font>
      <sz val="12"/>
      <color theme="0"/>
      <name val="Comic Sans MS"/>
      <family val="4"/>
    </font>
    <font>
      <sz val="12"/>
      <color theme="1"/>
      <name val="Arial"/>
      <family val="2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6" xfId="0" applyFill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64" fontId="0" fillId="2" borderId="0" xfId="0" applyNumberFormat="1" applyFill="1" applyBorder="1"/>
    <xf numFmtId="2" fontId="0" fillId="2" borderId="0" xfId="0" applyNumberFormat="1" applyFill="1" applyBorder="1"/>
    <xf numFmtId="0" fontId="7" fillId="2" borderId="0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2" fontId="0" fillId="2" borderId="0" xfId="0" applyNumberFormat="1" applyFill="1" applyBorder="1" applyAlignment="1">
      <alignment horizontal="center" vertical="center"/>
    </xf>
    <xf numFmtId="0" fontId="0" fillId="2" borderId="5" xfId="0" applyFill="1" applyBorder="1"/>
    <xf numFmtId="2" fontId="0" fillId="2" borderId="4" xfId="0" applyNumberForma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2" fontId="0" fillId="3" borderId="4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3" borderId="6" xfId="0" applyFill="1" applyBorder="1"/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7" fillId="0" borderId="1" xfId="0" applyFont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vertical="center"/>
    </xf>
    <xf numFmtId="2" fontId="0" fillId="2" borderId="4" xfId="0" applyNumberFormat="1" applyFill="1" applyBorder="1" applyAlignment="1">
      <alignment horizontal="right" vertical="center"/>
    </xf>
    <xf numFmtId="2" fontId="0" fillId="2" borderId="0" xfId="0" applyNumberForma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left" vertical="center"/>
    </xf>
    <xf numFmtId="2" fontId="0" fillId="2" borderId="0" xfId="0" applyNumberForma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2" fontId="0" fillId="2" borderId="7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2" fontId="0" fillId="2" borderId="9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left" vertical="center"/>
    </xf>
    <xf numFmtId="2" fontId="0" fillId="2" borderId="3" xfId="0" applyNumberForma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 indent="5"/>
    </xf>
    <xf numFmtId="0" fontId="6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1" fillId="2" borderId="4" xfId="0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4" xfId="0" applyFont="1" applyFill="1" applyBorder="1" applyAlignment="1"/>
    <xf numFmtId="3" fontId="0" fillId="2" borderId="0" xfId="0" applyNumberFormat="1" applyFill="1" applyBorder="1"/>
    <xf numFmtId="0" fontId="11" fillId="2" borderId="2" xfId="0" applyFont="1" applyFill="1" applyBorder="1" applyAlignment="1">
      <alignment horizontal="left" indent="5"/>
    </xf>
    <xf numFmtId="2" fontId="0" fillId="2" borderId="7" xfId="0" applyNumberFormat="1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2" fontId="0" fillId="2" borderId="3" xfId="0" applyNumberForma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0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2" xfId="0" applyFont="1" applyFill="1" applyBorder="1"/>
    <xf numFmtId="0" fontId="10" fillId="2" borderId="4" xfId="0" applyFont="1" applyFill="1" applyBorder="1"/>
    <xf numFmtId="0" fontId="10" fillId="2" borderId="7" xfId="0" applyFont="1" applyFill="1" applyBorder="1"/>
    <xf numFmtId="0" fontId="1" fillId="2" borderId="0" xfId="0" applyFont="1" applyFill="1" applyBorder="1"/>
    <xf numFmtId="0" fontId="0" fillId="2" borderId="2" xfId="0" applyFill="1" applyBorder="1" applyAlignment="1"/>
    <xf numFmtId="0" fontId="0" fillId="2" borderId="5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0" fillId="2" borderId="4" xfId="0" applyFont="1" applyFill="1" applyBorder="1" applyAlignment="1"/>
    <xf numFmtId="0" fontId="0" fillId="2" borderId="20" xfId="0" applyFill="1" applyBorder="1" applyAlignment="1"/>
    <xf numFmtId="0" fontId="0" fillId="2" borderId="11" xfId="0" applyFill="1" applyBorder="1" applyAlignment="1">
      <alignment horizontal="center" vertical="center"/>
    </xf>
    <xf numFmtId="0" fontId="1" fillId="2" borderId="0" xfId="0" applyFont="1" applyFill="1" applyBorder="1" applyAlignment="1"/>
    <xf numFmtId="3" fontId="3" fillId="2" borderId="0" xfId="0" applyNumberFormat="1" applyFont="1" applyFill="1" applyBorder="1"/>
    <xf numFmtId="0" fontId="11" fillId="2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0" fillId="2" borderId="20" xfId="0" applyFont="1" applyFill="1" applyBorder="1"/>
    <xf numFmtId="0" fontId="0" fillId="2" borderId="11" xfId="0" applyFont="1" applyFill="1" applyBorder="1"/>
    <xf numFmtId="0" fontId="1" fillId="2" borderId="0" xfId="0" applyFont="1" applyFill="1"/>
    <xf numFmtId="0" fontId="0" fillId="2" borderId="2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64"/>
  <sheetViews>
    <sheetView tabSelected="1" workbookViewId="0">
      <selection activeCell="D33" sqref="D33"/>
    </sheetView>
  </sheetViews>
  <sheetFormatPr baseColWidth="10" defaultRowHeight="15"/>
  <cols>
    <col min="1" max="1" width="11.42578125" style="4"/>
    <col min="2" max="3" width="11.42578125" style="3"/>
    <col min="4" max="4" width="12.5703125" style="3" bestFit="1" customWidth="1"/>
    <col min="5" max="5" width="11.42578125" style="3"/>
    <col min="6" max="6" width="11.5703125" style="3" bestFit="1" customWidth="1"/>
    <col min="7" max="9" width="11.42578125" style="3"/>
    <col min="10" max="10" width="12.140625" style="3" customWidth="1"/>
    <col min="11" max="11" width="17.5703125" style="3" customWidth="1"/>
    <col min="12" max="12" width="5.85546875" style="3" customWidth="1"/>
    <col min="13" max="13" width="12.5703125" style="3" customWidth="1"/>
    <col min="14" max="14" width="16.140625" style="3" customWidth="1"/>
    <col min="15" max="16384" width="11.42578125" style="3"/>
  </cols>
  <sheetData>
    <row r="1" spans="1:14" s="2" customFormat="1">
      <c r="A1" s="105" t="s">
        <v>0</v>
      </c>
      <c r="B1" s="106"/>
      <c r="C1" s="106"/>
      <c r="D1" s="106"/>
      <c r="E1" s="106"/>
      <c r="F1" s="106"/>
      <c r="G1" s="106"/>
      <c r="H1" s="107"/>
    </row>
    <row r="2" spans="1:14">
      <c r="A2" s="108"/>
      <c r="B2" s="109"/>
      <c r="C2" s="109"/>
      <c r="D2" s="109"/>
      <c r="E2" s="109"/>
      <c r="F2" s="109"/>
      <c r="G2" s="109"/>
      <c r="H2" s="110"/>
    </row>
    <row r="3" spans="1:14" ht="102" customHeight="1" thickBot="1">
      <c r="A3" s="91" t="s">
        <v>1</v>
      </c>
      <c r="B3" s="92"/>
      <c r="C3" s="92"/>
      <c r="D3" s="92"/>
      <c r="E3" s="92"/>
      <c r="F3" s="92"/>
      <c r="G3" s="92"/>
      <c r="H3" s="5"/>
      <c r="J3" s="74" t="s">
        <v>16</v>
      </c>
      <c r="K3" s="74"/>
      <c r="L3" s="74"/>
      <c r="M3" s="74"/>
      <c r="N3" s="74"/>
    </row>
    <row r="4" spans="1:14" ht="20.25" customHeight="1" thickBot="1">
      <c r="A4" s="77" t="s">
        <v>2</v>
      </c>
      <c r="B4" s="78"/>
      <c r="C4" s="78"/>
      <c r="D4" s="78"/>
      <c r="E4" s="78"/>
      <c r="F4" s="78"/>
      <c r="G4" s="78"/>
      <c r="H4" s="79"/>
      <c r="I4" s="5"/>
      <c r="J4" s="17" t="s">
        <v>11</v>
      </c>
      <c r="K4" s="17" t="s">
        <v>12</v>
      </c>
      <c r="M4" s="16" t="s">
        <v>11</v>
      </c>
      <c r="N4" s="17" t="s">
        <v>17</v>
      </c>
    </row>
    <row r="5" spans="1:14" ht="15.75" customHeight="1" thickBot="1">
      <c r="A5" s="102" t="s">
        <v>3</v>
      </c>
      <c r="B5" s="103"/>
      <c r="C5" s="104"/>
      <c r="D5" s="27"/>
      <c r="E5" s="102" t="s">
        <v>143</v>
      </c>
      <c r="F5" s="103"/>
      <c r="G5" s="104"/>
      <c r="H5" s="5"/>
      <c r="I5" s="5"/>
      <c r="J5" s="19" t="s">
        <v>13</v>
      </c>
      <c r="K5" s="19">
        <v>1</v>
      </c>
      <c r="M5" s="18" t="s">
        <v>14</v>
      </c>
      <c r="N5" s="19">
        <v>1</v>
      </c>
    </row>
    <row r="6" spans="1:14" ht="15.75" customHeight="1" thickBot="1">
      <c r="A6" s="91" t="s">
        <v>4</v>
      </c>
      <c r="B6" s="92"/>
      <c r="C6" s="93"/>
      <c r="D6" s="27" t="s">
        <v>53</v>
      </c>
      <c r="E6" s="91">
        <v>86.217799999999997</v>
      </c>
      <c r="F6" s="92"/>
      <c r="G6" s="93"/>
      <c r="H6" s="5"/>
      <c r="I6" s="5"/>
      <c r="J6" s="19" t="s">
        <v>14</v>
      </c>
      <c r="K6" s="19">
        <v>1024</v>
      </c>
      <c r="M6" s="18" t="s">
        <v>15</v>
      </c>
      <c r="N6" s="19">
        <v>1024</v>
      </c>
    </row>
    <row r="7" spans="1:14" ht="15.75" thickBot="1">
      <c r="A7" s="91" t="s">
        <v>5</v>
      </c>
      <c r="B7" s="92"/>
      <c r="C7" s="93"/>
      <c r="D7" s="27" t="s">
        <v>53</v>
      </c>
      <c r="E7" s="91">
        <v>10.7</v>
      </c>
      <c r="F7" s="92"/>
      <c r="G7" s="93"/>
      <c r="H7" s="5"/>
      <c r="I7" s="5"/>
      <c r="J7" s="25" t="s">
        <v>15</v>
      </c>
      <c r="K7" s="25">
        <v>1048576</v>
      </c>
      <c r="M7" s="18" t="s">
        <v>18</v>
      </c>
      <c r="N7" s="19">
        <v>1048576</v>
      </c>
    </row>
    <row r="8" spans="1:14" ht="15.75" thickBot="1">
      <c r="A8" s="85" t="s">
        <v>6</v>
      </c>
      <c r="B8" s="86"/>
      <c r="C8" s="87"/>
      <c r="D8" s="26" t="s">
        <v>53</v>
      </c>
      <c r="E8" s="85">
        <v>0.99970000000000003</v>
      </c>
      <c r="F8" s="86"/>
      <c r="G8" s="87"/>
      <c r="H8" s="5"/>
      <c r="J8" s="31" t="s">
        <v>27</v>
      </c>
      <c r="K8" s="32">
        <v>1073741824</v>
      </c>
      <c r="M8" s="40" t="s">
        <v>29</v>
      </c>
      <c r="N8" s="23">
        <v>1073741824</v>
      </c>
    </row>
    <row r="9" spans="1:14" ht="15.75" thickBot="1">
      <c r="A9" s="94" t="s">
        <v>7</v>
      </c>
      <c r="B9" s="95"/>
      <c r="C9" s="96"/>
      <c r="D9" s="26" t="s">
        <v>53</v>
      </c>
      <c r="E9" s="94">
        <v>2.8365999999999998</v>
      </c>
      <c r="F9" s="95"/>
      <c r="G9" s="96"/>
      <c r="H9" s="5"/>
      <c r="J9" s="22"/>
      <c r="K9" s="22"/>
      <c r="M9" s="22"/>
      <c r="N9" s="22"/>
    </row>
    <row r="10" spans="1:14" ht="16.5" thickBot="1">
      <c r="A10" s="9"/>
      <c r="B10" s="10"/>
      <c r="C10" s="10"/>
      <c r="D10" s="10"/>
      <c r="E10" s="10"/>
      <c r="F10" s="10"/>
      <c r="G10" s="10"/>
      <c r="H10" s="5"/>
      <c r="I10" s="5"/>
      <c r="J10" s="17" t="s">
        <v>11</v>
      </c>
      <c r="K10" s="17" t="s">
        <v>19</v>
      </c>
      <c r="M10" s="17" t="s">
        <v>11</v>
      </c>
      <c r="N10" s="17" t="s">
        <v>22</v>
      </c>
    </row>
    <row r="11" spans="1:14" ht="15.75" customHeight="1" thickBot="1">
      <c r="A11" s="82" t="s">
        <v>38</v>
      </c>
      <c r="B11" s="83"/>
      <c r="C11" s="83"/>
      <c r="D11" s="83"/>
      <c r="E11" s="83"/>
      <c r="F11" s="83"/>
      <c r="G11" s="83"/>
      <c r="H11" s="84"/>
      <c r="I11" s="5"/>
      <c r="J11" s="19" t="s">
        <v>15</v>
      </c>
      <c r="K11" s="19">
        <v>1</v>
      </c>
      <c r="M11" s="18" t="s">
        <v>18</v>
      </c>
      <c r="N11" s="19">
        <v>1</v>
      </c>
    </row>
    <row r="12" spans="1:14" ht="15.75" thickBot="1">
      <c r="A12" s="82"/>
      <c r="B12" s="83"/>
      <c r="C12" s="83"/>
      <c r="D12" s="83"/>
      <c r="E12" s="83"/>
      <c r="F12" s="83"/>
      <c r="G12" s="83"/>
      <c r="H12" s="84"/>
      <c r="I12" s="5"/>
      <c r="J12" s="19" t="s">
        <v>18</v>
      </c>
      <c r="K12" s="19">
        <v>1024</v>
      </c>
      <c r="M12" s="18" t="s">
        <v>20</v>
      </c>
      <c r="N12" s="19">
        <v>1024</v>
      </c>
    </row>
    <row r="13" spans="1:14" ht="15.75" thickBot="1">
      <c r="A13" s="75" t="s">
        <v>39</v>
      </c>
      <c r="B13" s="76"/>
      <c r="C13" s="76"/>
      <c r="D13" s="76"/>
      <c r="E13" s="76"/>
      <c r="F13" s="76"/>
      <c r="G13" s="76"/>
      <c r="H13" s="5"/>
      <c r="J13" s="40" t="s">
        <v>20</v>
      </c>
      <c r="K13" s="19">
        <v>1048576</v>
      </c>
      <c r="M13" s="18" t="s">
        <v>21</v>
      </c>
      <c r="N13" s="19">
        <v>1048576</v>
      </c>
    </row>
    <row r="14" spans="1:14" ht="18.75">
      <c r="A14" s="80">
        <f>E6-E7-E8-E9</f>
        <v>71.681499999999986</v>
      </c>
      <c r="B14" s="81"/>
      <c r="C14" s="81"/>
      <c r="D14" s="81"/>
      <c r="E14" s="57" t="s">
        <v>40</v>
      </c>
      <c r="F14" s="42"/>
      <c r="G14" s="42"/>
      <c r="H14" s="5"/>
      <c r="J14" s="22"/>
      <c r="K14" s="22"/>
      <c r="M14" s="22"/>
      <c r="N14" s="22"/>
    </row>
    <row r="15" spans="1:14" ht="15.75" thickBot="1">
      <c r="A15" s="43"/>
      <c r="B15" s="44"/>
      <c r="C15" s="44"/>
      <c r="D15" s="44"/>
      <c r="E15" s="42"/>
      <c r="F15" s="42"/>
      <c r="G15" s="42"/>
      <c r="H15" s="5"/>
    </row>
    <row r="16" spans="1:14" ht="15.75">
      <c r="A16" s="48" t="s">
        <v>9</v>
      </c>
      <c r="B16" s="49"/>
      <c r="C16" s="49" t="s">
        <v>43</v>
      </c>
      <c r="D16" s="49"/>
      <c r="E16" s="58" t="s">
        <v>10</v>
      </c>
      <c r="F16" s="49">
        <f>(71.68*1024)/1</f>
        <v>73400.320000000007</v>
      </c>
      <c r="G16" s="49" t="s">
        <v>41</v>
      </c>
      <c r="H16" s="50"/>
    </row>
    <row r="17" spans="1:8" ht="15.75" thickBot="1">
      <c r="A17" s="51" t="s">
        <v>42</v>
      </c>
      <c r="B17" s="52"/>
      <c r="C17" s="97" t="s">
        <v>26</v>
      </c>
      <c r="D17" s="97"/>
      <c r="E17" s="52"/>
      <c r="F17" s="52"/>
      <c r="G17" s="52"/>
      <c r="H17" s="53"/>
    </row>
    <row r="18" spans="1:8" ht="15.75" thickBot="1">
      <c r="A18" s="30"/>
      <c r="B18" s="28"/>
      <c r="C18" s="28"/>
      <c r="D18" s="28"/>
      <c r="E18" s="28"/>
      <c r="F18" s="28"/>
      <c r="G18" s="28"/>
      <c r="H18" s="5"/>
    </row>
    <row r="19" spans="1:8" ht="15.75">
      <c r="A19" s="98" t="s">
        <v>44</v>
      </c>
      <c r="B19" s="73"/>
      <c r="C19" s="73" t="s">
        <v>46</v>
      </c>
      <c r="D19" s="73"/>
      <c r="E19" s="59" t="s">
        <v>10</v>
      </c>
      <c r="F19" s="60">
        <f>(71.68*1)/1024</f>
        <v>7.0000000000000007E-2</v>
      </c>
      <c r="G19" s="56" t="s">
        <v>48</v>
      </c>
      <c r="H19" s="29"/>
    </row>
    <row r="20" spans="1:8" ht="15.75" thickBot="1">
      <c r="A20" s="71" t="s">
        <v>45</v>
      </c>
      <c r="B20" s="72"/>
      <c r="C20" s="54" t="s">
        <v>47</v>
      </c>
      <c r="D20" s="54"/>
      <c r="E20" s="54"/>
      <c r="F20" s="54"/>
      <c r="G20" s="54"/>
      <c r="H20" s="8"/>
    </row>
    <row r="21" spans="1:8" ht="15.75" thickBot="1">
      <c r="A21" s="45"/>
      <c r="B21" s="46"/>
      <c r="C21" s="28"/>
      <c r="D21" s="28"/>
      <c r="E21" s="28"/>
      <c r="F21" s="28"/>
      <c r="G21" s="28"/>
      <c r="H21" s="5"/>
    </row>
    <row r="22" spans="1:8" ht="15.75">
      <c r="A22" s="55" t="s">
        <v>49</v>
      </c>
      <c r="B22" s="56"/>
      <c r="C22" s="73" t="s">
        <v>51</v>
      </c>
      <c r="D22" s="73"/>
      <c r="E22" s="58" t="s">
        <v>10</v>
      </c>
      <c r="F22" s="49">
        <f>(71.68*1048576)/1</f>
        <v>75161927.680000007</v>
      </c>
      <c r="G22" s="49" t="s">
        <v>52</v>
      </c>
      <c r="H22" s="29"/>
    </row>
    <row r="23" spans="1:8" ht="15.75" thickBot="1">
      <c r="A23" s="71" t="s">
        <v>50</v>
      </c>
      <c r="B23" s="72"/>
      <c r="C23" s="54" t="s">
        <v>27</v>
      </c>
      <c r="D23" s="54"/>
      <c r="E23" s="54"/>
      <c r="F23" s="54"/>
      <c r="G23" s="54"/>
      <c r="H23" s="8"/>
    </row>
    <row r="24" spans="1:8">
      <c r="A24" s="45"/>
      <c r="B24" s="46"/>
      <c r="C24" s="28"/>
      <c r="D24" s="28"/>
      <c r="E24" s="28"/>
      <c r="F24" s="28"/>
      <c r="G24" s="28"/>
      <c r="H24" s="5"/>
    </row>
    <row r="25" spans="1:8" ht="15.75">
      <c r="A25" s="33"/>
      <c r="B25" s="34"/>
      <c r="C25" s="34"/>
      <c r="D25" s="41" t="s">
        <v>37</v>
      </c>
      <c r="E25" s="34"/>
      <c r="F25" s="34"/>
      <c r="G25" s="34"/>
      <c r="H25" s="35"/>
    </row>
    <row r="26" spans="1:8" ht="16.5" thickBot="1">
      <c r="A26" s="30"/>
      <c r="B26" s="28"/>
      <c r="C26" s="28"/>
      <c r="D26" s="47"/>
      <c r="E26" s="28"/>
      <c r="F26" s="28"/>
      <c r="G26" s="28"/>
      <c r="H26" s="5"/>
    </row>
    <row r="27" spans="1:8">
      <c r="A27" s="88" t="s">
        <v>23</v>
      </c>
      <c r="B27" s="89"/>
      <c r="C27" s="89"/>
      <c r="D27" s="89"/>
      <c r="E27" s="89"/>
      <c r="F27" s="89"/>
      <c r="G27" s="90"/>
      <c r="H27" s="5"/>
    </row>
    <row r="28" spans="1:8">
      <c r="A28" s="85" t="s">
        <v>8</v>
      </c>
      <c r="B28" s="86"/>
      <c r="C28" s="86"/>
      <c r="D28" s="86"/>
      <c r="E28" s="86"/>
      <c r="F28" s="86"/>
      <c r="G28" s="87"/>
      <c r="H28" s="5"/>
    </row>
    <row r="29" spans="1:8">
      <c r="A29" s="9"/>
      <c r="B29" s="10"/>
      <c r="C29" s="10"/>
      <c r="D29" s="10"/>
      <c r="E29" s="10"/>
      <c r="F29" s="10"/>
      <c r="G29" s="11"/>
      <c r="H29" s="5"/>
    </row>
    <row r="30" spans="1:8">
      <c r="A30" s="85" t="s">
        <v>24</v>
      </c>
      <c r="B30" s="86"/>
      <c r="C30" s="86"/>
      <c r="D30" s="86"/>
      <c r="E30" s="86"/>
      <c r="F30" s="86"/>
      <c r="G30" s="87"/>
      <c r="H30" s="5"/>
    </row>
    <row r="31" spans="1:8">
      <c r="A31" s="9"/>
      <c r="B31" s="10"/>
      <c r="C31" s="10"/>
      <c r="D31" s="10" t="s">
        <v>25</v>
      </c>
      <c r="E31" s="10"/>
      <c r="F31" s="10"/>
      <c r="G31" s="11"/>
      <c r="H31" s="5"/>
    </row>
    <row r="32" spans="1:8" ht="18.75">
      <c r="A32" s="99" t="s">
        <v>10</v>
      </c>
      <c r="B32" s="100"/>
      <c r="C32" s="100"/>
      <c r="D32" s="100"/>
      <c r="E32" s="100"/>
      <c r="F32" s="100"/>
      <c r="G32" s="101"/>
      <c r="H32" s="5"/>
    </row>
    <row r="33" spans="1:8" ht="16.5" thickBot="1">
      <c r="A33" s="6"/>
      <c r="B33" s="7"/>
      <c r="C33" s="7"/>
      <c r="D33" s="61">
        <f>(1*88276.8)/K12</f>
        <v>86.207812500000003</v>
      </c>
      <c r="E33" s="7"/>
      <c r="F33" s="7"/>
      <c r="G33" s="8"/>
      <c r="H33" s="5"/>
    </row>
    <row r="34" spans="1:8" ht="15.75" thickBot="1">
      <c r="E34" s="21"/>
      <c r="H34" s="5"/>
    </row>
    <row r="35" spans="1:8">
      <c r="A35" s="88" t="s">
        <v>30</v>
      </c>
      <c r="B35" s="89"/>
      <c r="C35" s="89"/>
      <c r="D35" s="89"/>
      <c r="E35" s="89"/>
      <c r="F35" s="89"/>
      <c r="G35" s="90"/>
      <c r="H35" s="5"/>
    </row>
    <row r="36" spans="1:8">
      <c r="A36" s="85" t="s">
        <v>31</v>
      </c>
      <c r="B36" s="86"/>
      <c r="C36" s="86"/>
      <c r="D36" s="86"/>
      <c r="E36" s="86"/>
      <c r="F36" s="86"/>
      <c r="G36" s="87"/>
      <c r="H36" s="5"/>
    </row>
    <row r="37" spans="1:8">
      <c r="A37" s="9"/>
      <c r="B37" s="10"/>
      <c r="C37" s="10"/>
      <c r="D37" s="10"/>
      <c r="E37" s="10"/>
      <c r="F37" s="10"/>
      <c r="G37" s="11"/>
      <c r="H37" s="5"/>
    </row>
    <row r="38" spans="1:8">
      <c r="A38" s="85" t="s">
        <v>33</v>
      </c>
      <c r="B38" s="86"/>
      <c r="C38" s="86"/>
      <c r="D38" s="86"/>
      <c r="E38" s="86"/>
      <c r="F38" s="86"/>
      <c r="G38" s="87"/>
      <c r="H38" s="5"/>
    </row>
    <row r="39" spans="1:8">
      <c r="A39" s="13"/>
      <c r="B39" s="14"/>
      <c r="C39" s="14"/>
      <c r="D39" s="14" t="s">
        <v>32</v>
      </c>
      <c r="E39" s="14"/>
      <c r="F39" s="14"/>
      <c r="G39" s="15"/>
      <c r="H39" s="5"/>
    </row>
    <row r="40" spans="1:8">
      <c r="A40" s="13"/>
      <c r="B40" s="14"/>
      <c r="C40" s="14"/>
      <c r="D40" s="14"/>
      <c r="E40" s="14"/>
      <c r="F40" s="14"/>
      <c r="G40" s="15"/>
      <c r="H40" s="5"/>
    </row>
    <row r="41" spans="1:8">
      <c r="D41" s="3" t="s">
        <v>10</v>
      </c>
      <c r="G41" s="5"/>
      <c r="H41" s="5"/>
    </row>
    <row r="42" spans="1:8" ht="16.5" thickBot="1">
      <c r="A42" s="6"/>
      <c r="B42" s="7"/>
      <c r="C42" s="7"/>
      <c r="D42" s="61">
        <f>(1*1048231)/N7</f>
        <v>0.99967098236083984</v>
      </c>
      <c r="E42" s="7"/>
      <c r="F42" s="7"/>
      <c r="G42" s="8"/>
      <c r="H42" s="5"/>
    </row>
    <row r="43" spans="1:8" ht="15.75" thickBot="1">
      <c r="H43" s="5"/>
    </row>
    <row r="44" spans="1:8">
      <c r="A44" s="88" t="s">
        <v>34</v>
      </c>
      <c r="B44" s="89"/>
      <c r="C44" s="89"/>
      <c r="D44" s="89"/>
      <c r="E44" s="89"/>
      <c r="F44" s="89"/>
      <c r="G44" s="90"/>
      <c r="H44" s="5"/>
    </row>
    <row r="45" spans="1:8">
      <c r="A45" s="85" t="s">
        <v>35</v>
      </c>
      <c r="B45" s="86"/>
      <c r="C45" s="86"/>
      <c r="D45" s="86"/>
      <c r="E45" s="86"/>
      <c r="F45" s="86"/>
      <c r="G45" s="87"/>
      <c r="H45" s="5"/>
    </row>
    <row r="46" spans="1:8">
      <c r="A46" s="9"/>
      <c r="B46" s="10"/>
      <c r="C46" s="10"/>
      <c r="D46" s="10"/>
      <c r="E46" s="10"/>
      <c r="F46" s="10"/>
      <c r="G46" s="11"/>
      <c r="H46" s="5"/>
    </row>
    <row r="47" spans="1:8">
      <c r="A47" s="85" t="s">
        <v>28</v>
      </c>
      <c r="B47" s="86"/>
      <c r="C47" s="86"/>
      <c r="D47" s="86"/>
      <c r="E47" s="86"/>
      <c r="F47" s="86"/>
      <c r="G47" s="87"/>
      <c r="H47" s="5"/>
    </row>
    <row r="48" spans="1:8">
      <c r="D48" s="3" t="s">
        <v>36</v>
      </c>
      <c r="G48" s="5"/>
      <c r="H48" s="5"/>
    </row>
    <row r="49" spans="1:8">
      <c r="G49" s="5"/>
      <c r="H49" s="5"/>
    </row>
    <row r="50" spans="1:8">
      <c r="D50" s="3" t="s">
        <v>10</v>
      </c>
      <c r="G50" s="5"/>
      <c r="H50" s="5"/>
    </row>
    <row r="51" spans="1:8" ht="16.5" thickBot="1">
      <c r="A51" s="6"/>
      <c r="B51" s="7"/>
      <c r="C51" s="7"/>
      <c r="D51" s="61">
        <f>(1*3045760996)/K8</f>
        <v>2.8365859724581242</v>
      </c>
      <c r="E51" s="7"/>
      <c r="F51" s="7"/>
      <c r="G51" s="8"/>
      <c r="H51" s="5"/>
    </row>
    <row r="52" spans="1:8">
      <c r="A52" s="37"/>
      <c r="B52" s="38"/>
      <c r="C52" s="38"/>
      <c r="D52" s="38"/>
      <c r="E52" s="38"/>
      <c r="F52" s="38"/>
      <c r="G52" s="38"/>
      <c r="H52" s="39"/>
    </row>
    <row r="53" spans="1:8">
      <c r="A53" s="3"/>
    </row>
    <row r="54" spans="1:8">
      <c r="A54" s="3"/>
    </row>
    <row r="55" spans="1:8">
      <c r="A55" s="3"/>
    </row>
    <row r="56" spans="1:8">
      <c r="A56" s="3"/>
    </row>
    <row r="57" spans="1:8">
      <c r="A57" s="3"/>
    </row>
    <row r="58" spans="1:8">
      <c r="A58" s="3"/>
    </row>
    <row r="59" spans="1:8">
      <c r="A59" s="3"/>
    </row>
    <row r="60" spans="1:8">
      <c r="A60" s="3"/>
    </row>
    <row r="61" spans="1:8">
      <c r="A61" s="3"/>
    </row>
    <row r="62" spans="1:8">
      <c r="A62" s="3"/>
    </row>
    <row r="63" spans="1:8">
      <c r="A63" s="3"/>
    </row>
    <row r="64" spans="1:8">
      <c r="A64" s="3"/>
    </row>
  </sheetData>
  <mergeCells count="33">
    <mergeCell ref="A9:C9"/>
    <mergeCell ref="E5:G5"/>
    <mergeCell ref="E6:G6"/>
    <mergeCell ref="A3:G3"/>
    <mergeCell ref="A1:H2"/>
    <mergeCell ref="A35:G35"/>
    <mergeCell ref="C17:D17"/>
    <mergeCell ref="A19:B19"/>
    <mergeCell ref="A27:G27"/>
    <mergeCell ref="A28:G28"/>
    <mergeCell ref="A30:G30"/>
    <mergeCell ref="A32:G32"/>
    <mergeCell ref="A36:G36"/>
    <mergeCell ref="A38:G38"/>
    <mergeCell ref="A44:G44"/>
    <mergeCell ref="A45:G45"/>
    <mergeCell ref="A47:G47"/>
    <mergeCell ref="A20:B20"/>
    <mergeCell ref="C19:D19"/>
    <mergeCell ref="A23:B23"/>
    <mergeCell ref="C22:D22"/>
    <mergeCell ref="J3:N3"/>
    <mergeCell ref="A13:G13"/>
    <mergeCell ref="A4:H4"/>
    <mergeCell ref="A14:D14"/>
    <mergeCell ref="A11:H12"/>
    <mergeCell ref="E7:G7"/>
    <mergeCell ref="E8:G8"/>
    <mergeCell ref="E9:G9"/>
    <mergeCell ref="A5:C5"/>
    <mergeCell ref="A6:C6"/>
    <mergeCell ref="A7:C7"/>
    <mergeCell ref="A8:C8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M42"/>
  <sheetViews>
    <sheetView topLeftCell="A13" workbookViewId="0">
      <selection activeCell="A37" sqref="A37:G38"/>
    </sheetView>
  </sheetViews>
  <sheetFormatPr baseColWidth="10" defaultRowHeight="15"/>
  <cols>
    <col min="1" max="1" width="11.42578125" style="1"/>
    <col min="2" max="2" width="11.7109375" style="1" bestFit="1" customWidth="1"/>
    <col min="3" max="3" width="11.42578125" style="1"/>
    <col min="4" max="4" width="19.7109375" style="1" bestFit="1" customWidth="1"/>
    <col min="5" max="5" width="11.7109375" style="1" bestFit="1" customWidth="1"/>
    <col min="6" max="8" width="11.42578125" style="1"/>
    <col min="9" max="9" width="13.85546875" style="1" customWidth="1"/>
    <col min="10" max="10" width="16.28515625" style="1" customWidth="1"/>
    <col min="11" max="11" width="11.42578125" style="1"/>
    <col min="12" max="12" width="14" style="1" customWidth="1"/>
    <col min="13" max="13" width="14.42578125" style="1" bestFit="1" customWidth="1"/>
    <col min="14" max="16384" width="11.42578125" style="1"/>
  </cols>
  <sheetData>
    <row r="1" spans="1:13">
      <c r="A1" s="36"/>
      <c r="B1" s="2"/>
      <c r="C1" s="2"/>
      <c r="D1" s="2"/>
      <c r="E1" s="2"/>
      <c r="F1" s="2"/>
      <c r="G1" s="29"/>
      <c r="H1" s="3"/>
    </row>
    <row r="2" spans="1:13" ht="16.5" thickBot="1">
      <c r="A2" s="65" t="s">
        <v>54</v>
      </c>
      <c r="B2" s="3"/>
      <c r="C2" s="3"/>
      <c r="D2" s="3"/>
      <c r="E2" s="3"/>
      <c r="F2" s="3"/>
      <c r="G2" s="5"/>
      <c r="H2" s="3"/>
    </row>
    <row r="3" spans="1:13" ht="19.5" customHeight="1" thickBot="1">
      <c r="A3" s="111" t="s">
        <v>2</v>
      </c>
      <c r="B3" s="112"/>
      <c r="C3" s="112"/>
      <c r="D3" s="112"/>
      <c r="E3" s="112"/>
      <c r="F3" s="112"/>
      <c r="G3" s="113"/>
      <c r="H3" s="120"/>
      <c r="I3" s="63"/>
    </row>
    <row r="4" spans="1:13" ht="15.75">
      <c r="A4" s="131" t="s">
        <v>58</v>
      </c>
      <c r="B4" s="3"/>
      <c r="C4" s="3"/>
      <c r="D4" s="3"/>
      <c r="E4" s="3"/>
      <c r="F4" s="3"/>
      <c r="G4" s="5"/>
      <c r="H4" s="3"/>
    </row>
    <row r="5" spans="1:13" ht="15.75">
      <c r="A5" s="68" t="s">
        <v>59</v>
      </c>
      <c r="B5" s="3"/>
      <c r="C5" s="3"/>
      <c r="D5" s="3"/>
      <c r="E5" s="3"/>
      <c r="F5" s="3"/>
      <c r="G5" s="5"/>
      <c r="H5" s="3"/>
    </row>
    <row r="6" spans="1:13" ht="16.5" thickBot="1">
      <c r="A6" s="136"/>
      <c r="B6" s="3"/>
      <c r="C6" s="3"/>
      <c r="D6" s="3"/>
      <c r="E6" s="3"/>
      <c r="F6" s="3"/>
      <c r="G6" s="5"/>
      <c r="H6" s="3"/>
    </row>
    <row r="7" spans="1:13" ht="15.75">
      <c r="B7" s="125" t="s">
        <v>55</v>
      </c>
      <c r="C7" s="126"/>
      <c r="D7" s="132" t="s">
        <v>57</v>
      </c>
      <c r="E7" s="134" t="s">
        <v>155</v>
      </c>
      <c r="F7" s="135">
        <f>(40*M15)/1</f>
        <v>41943040</v>
      </c>
      <c r="G7" s="15" t="s">
        <v>52</v>
      </c>
      <c r="H7" s="3"/>
    </row>
    <row r="8" spans="1:13" ht="15.75" thickBot="1">
      <c r="B8" s="127" t="s">
        <v>56</v>
      </c>
      <c r="C8" s="128"/>
      <c r="D8" s="133" t="s">
        <v>26</v>
      </c>
      <c r="E8" s="14"/>
      <c r="F8" s="14"/>
      <c r="G8" s="15"/>
      <c r="H8" s="12"/>
    </row>
    <row r="9" spans="1:13">
      <c r="A9" s="4"/>
      <c r="B9" s="3"/>
      <c r="C9" s="3"/>
      <c r="D9" s="3"/>
      <c r="E9" s="3"/>
      <c r="F9" s="3"/>
      <c r="G9" s="5"/>
      <c r="H9" s="12"/>
    </row>
    <row r="10" spans="1:13" ht="15.75">
      <c r="A10" s="64" t="s">
        <v>158</v>
      </c>
      <c r="B10" s="3"/>
      <c r="E10" s="64"/>
      <c r="F10" s="3"/>
      <c r="G10" s="5"/>
      <c r="H10" s="3"/>
    </row>
    <row r="11" spans="1:13" ht="15.75" thickBot="1">
      <c r="A11" s="4"/>
      <c r="B11" s="3"/>
      <c r="C11" s="3"/>
      <c r="D11" s="3"/>
      <c r="E11" s="3"/>
      <c r="F11" s="3"/>
      <c r="G11" s="5"/>
      <c r="H11" s="12"/>
    </row>
    <row r="12" spans="1:13" ht="15.75" customHeight="1" thickBot="1">
      <c r="A12" s="6"/>
      <c r="B12" s="7"/>
      <c r="C12" s="7"/>
      <c r="D12" s="7"/>
      <c r="E12" s="7"/>
      <c r="F12" s="7"/>
      <c r="G12" s="8"/>
      <c r="H12" s="5"/>
      <c r="I12" s="17" t="s">
        <v>11</v>
      </c>
      <c r="J12" s="17" t="s">
        <v>12</v>
      </c>
      <c r="K12" s="3"/>
      <c r="L12" s="16" t="s">
        <v>11</v>
      </c>
      <c r="M12" s="17" t="s">
        <v>17</v>
      </c>
    </row>
    <row r="13" spans="1:13" ht="15.75" thickBot="1">
      <c r="H13" s="5"/>
      <c r="I13" s="19" t="s">
        <v>13</v>
      </c>
      <c r="J13" s="19">
        <v>1</v>
      </c>
      <c r="K13" s="3"/>
      <c r="L13" s="18" t="s">
        <v>14</v>
      </c>
      <c r="M13" s="19">
        <v>1</v>
      </c>
    </row>
    <row r="14" spans="1:13" ht="15.75" thickBot="1">
      <c r="A14" s="114" t="s">
        <v>60</v>
      </c>
      <c r="B14" s="115"/>
      <c r="C14" s="115"/>
      <c r="D14" s="115"/>
      <c r="E14" s="115"/>
      <c r="F14" s="115"/>
      <c r="G14" s="116"/>
      <c r="H14" s="5"/>
      <c r="I14" s="19" t="s">
        <v>14</v>
      </c>
      <c r="J14" s="19">
        <v>1024</v>
      </c>
      <c r="K14" s="3"/>
      <c r="L14" s="18" t="s">
        <v>15</v>
      </c>
      <c r="M14" s="19">
        <v>1024</v>
      </c>
    </row>
    <row r="15" spans="1:13" ht="15.75" thickBot="1">
      <c r="A15" s="117"/>
      <c r="B15" s="118"/>
      <c r="C15" s="118"/>
      <c r="D15" s="118"/>
      <c r="E15" s="118"/>
      <c r="F15" s="118"/>
      <c r="G15" s="119"/>
      <c r="H15" s="3"/>
      <c r="I15" s="40" t="s">
        <v>15</v>
      </c>
      <c r="J15" s="25">
        <v>1048576</v>
      </c>
      <c r="K15" s="3"/>
      <c r="L15" s="18" t="s">
        <v>18</v>
      </c>
      <c r="M15" s="19">
        <v>1048576</v>
      </c>
    </row>
    <row r="16" spans="1:13" ht="15.75" thickBot="1">
      <c r="A16" s="4"/>
      <c r="B16" s="3"/>
      <c r="C16" s="3"/>
      <c r="D16" s="3"/>
      <c r="E16" s="3"/>
      <c r="F16" s="3"/>
      <c r="G16" s="5"/>
      <c r="I16" s="31" t="s">
        <v>27</v>
      </c>
      <c r="J16" s="32">
        <v>1073741824</v>
      </c>
      <c r="K16" s="3"/>
      <c r="L16" s="40" t="s">
        <v>29</v>
      </c>
      <c r="M16" s="23">
        <v>1073741824</v>
      </c>
    </row>
    <row r="17" spans="1:13" ht="20.25" thickBot="1">
      <c r="A17" s="111" t="s">
        <v>2</v>
      </c>
      <c r="B17" s="112"/>
      <c r="C17" s="112"/>
      <c r="D17" s="112"/>
      <c r="E17" s="112"/>
      <c r="F17" s="112"/>
      <c r="G17" s="113"/>
      <c r="H17" s="66"/>
      <c r="I17" s="22"/>
      <c r="J17" s="22"/>
      <c r="K17" s="3"/>
      <c r="L17" s="22"/>
      <c r="M17" s="22"/>
    </row>
    <row r="18" spans="1:13" ht="20.25" customHeight="1" thickBot="1">
      <c r="A18" s="121" t="s">
        <v>58</v>
      </c>
      <c r="B18" s="29"/>
      <c r="C18" s="3"/>
      <c r="D18" s="3"/>
      <c r="E18" s="121" t="s">
        <v>61</v>
      </c>
      <c r="F18" s="2"/>
      <c r="G18" s="29"/>
      <c r="H18" s="67"/>
      <c r="I18" s="17" t="s">
        <v>11</v>
      </c>
      <c r="J18" s="17" t="s">
        <v>19</v>
      </c>
      <c r="K18" s="3"/>
      <c r="L18" s="16" t="s">
        <v>11</v>
      </c>
      <c r="M18" s="17" t="s">
        <v>22</v>
      </c>
    </row>
    <row r="19" spans="1:13" ht="15.75" thickBot="1">
      <c r="A19" s="4" t="s">
        <v>146</v>
      </c>
      <c r="B19" s="5"/>
      <c r="C19" s="3"/>
      <c r="D19" s="3"/>
      <c r="E19" s="4" t="s">
        <v>62</v>
      </c>
      <c r="F19" s="3"/>
      <c r="G19" s="5"/>
      <c r="H19" s="5"/>
      <c r="I19" s="19" t="s">
        <v>15</v>
      </c>
      <c r="J19" s="19">
        <v>1</v>
      </c>
      <c r="K19" s="3"/>
      <c r="L19" s="18" t="s">
        <v>18</v>
      </c>
      <c r="M19" s="19">
        <v>1</v>
      </c>
    </row>
    <row r="20" spans="1:13" ht="20.25" thickBot="1">
      <c r="A20" s="4" t="s">
        <v>144</v>
      </c>
      <c r="B20" s="5"/>
      <c r="C20" s="3"/>
      <c r="D20" s="3"/>
      <c r="E20" s="4" t="s">
        <v>69</v>
      </c>
      <c r="F20" s="3"/>
      <c r="G20" s="5"/>
      <c r="H20" s="120"/>
      <c r="I20" s="40" t="s">
        <v>18</v>
      </c>
      <c r="J20" s="19">
        <v>1024</v>
      </c>
      <c r="K20" s="3"/>
      <c r="L20" s="18" t="s">
        <v>20</v>
      </c>
      <c r="M20" s="19">
        <v>1024</v>
      </c>
    </row>
    <row r="21" spans="1:13" ht="15.75" thickBot="1">
      <c r="A21" s="6" t="s">
        <v>145</v>
      </c>
      <c r="B21" s="8"/>
      <c r="C21" s="3"/>
      <c r="D21" s="3"/>
      <c r="E21" s="6" t="s">
        <v>74</v>
      </c>
      <c r="F21" s="7"/>
      <c r="G21" s="8"/>
      <c r="H21" s="5"/>
      <c r="I21" s="23" t="s">
        <v>20</v>
      </c>
      <c r="J21" s="19">
        <v>1048576</v>
      </c>
      <c r="K21" s="3"/>
      <c r="L21" s="18" t="s">
        <v>21</v>
      </c>
      <c r="M21" s="19">
        <v>1048576</v>
      </c>
    </row>
    <row r="22" spans="1:13">
      <c r="A22" s="4"/>
      <c r="B22" s="3"/>
      <c r="C22" s="3"/>
      <c r="D22" s="3"/>
      <c r="E22" s="3"/>
      <c r="F22" s="3"/>
      <c r="G22" s="5"/>
      <c r="H22" s="3"/>
      <c r="I22" s="137"/>
      <c r="J22" s="137"/>
      <c r="K22" s="3"/>
      <c r="L22" s="137"/>
      <c r="M22" s="137"/>
    </row>
    <row r="23" spans="1:13" ht="15.75" thickBot="1">
      <c r="A23" s="4"/>
      <c r="B23" s="3" t="s">
        <v>104</v>
      </c>
      <c r="C23" s="3"/>
      <c r="D23" s="3"/>
      <c r="E23" s="3"/>
      <c r="F23" s="3"/>
      <c r="G23" s="5"/>
      <c r="H23" s="3"/>
    </row>
    <row r="24" spans="1:13">
      <c r="A24" s="4"/>
      <c r="B24" s="36" t="s">
        <v>66</v>
      </c>
      <c r="C24" s="29"/>
      <c r="D24" s="138" t="s">
        <v>64</v>
      </c>
      <c r="E24" s="140" t="s">
        <v>155</v>
      </c>
      <c r="F24" s="20">
        <f>(2.5*1)/1024</f>
        <v>2.44140625E-3</v>
      </c>
      <c r="G24" s="3" t="s">
        <v>67</v>
      </c>
      <c r="H24" s="3"/>
    </row>
    <row r="25" spans="1:13" ht="15.75" thickBot="1">
      <c r="A25" s="4"/>
      <c r="B25" s="6" t="s">
        <v>63</v>
      </c>
      <c r="C25" s="8"/>
      <c r="D25" s="139" t="s">
        <v>65</v>
      </c>
      <c r="E25" s="3"/>
      <c r="F25" s="3"/>
      <c r="G25" s="5"/>
      <c r="H25" s="3"/>
    </row>
    <row r="26" spans="1:13">
      <c r="A26" s="91" t="s">
        <v>147</v>
      </c>
      <c r="B26" s="92"/>
      <c r="C26" s="92"/>
      <c r="D26" s="92"/>
      <c r="E26" s="92"/>
      <c r="F26" s="92"/>
      <c r="G26" s="93"/>
      <c r="H26" s="3"/>
    </row>
    <row r="27" spans="1:13">
      <c r="A27" s="91"/>
      <c r="B27" s="92"/>
      <c r="C27" s="92"/>
      <c r="D27" s="92"/>
      <c r="E27" s="92"/>
      <c r="F27" s="92"/>
      <c r="G27" s="93"/>
      <c r="H27" s="3"/>
    </row>
    <row r="28" spans="1:13">
      <c r="A28" s="4" t="s">
        <v>68</v>
      </c>
      <c r="B28" s="3"/>
      <c r="C28" s="3"/>
      <c r="D28" s="3"/>
      <c r="E28" s="3"/>
      <c r="F28" s="3"/>
      <c r="G28" s="5"/>
      <c r="H28" s="3"/>
    </row>
    <row r="29" spans="1:13">
      <c r="A29" s="4"/>
      <c r="B29" s="3"/>
      <c r="C29" s="3"/>
      <c r="D29" s="3"/>
      <c r="E29" s="3"/>
      <c r="F29" s="3"/>
      <c r="G29" s="5"/>
      <c r="H29" s="3"/>
    </row>
    <row r="30" spans="1:13" ht="15.75" thickBot="1">
      <c r="A30" s="4"/>
      <c r="B30" s="3" t="s">
        <v>125</v>
      </c>
      <c r="C30" s="3"/>
      <c r="D30" s="3"/>
      <c r="E30" s="3"/>
      <c r="F30" s="3"/>
      <c r="G30" s="5"/>
      <c r="H30" s="3"/>
    </row>
    <row r="31" spans="1:13">
      <c r="A31" s="4"/>
      <c r="B31" s="36" t="s">
        <v>70</v>
      </c>
      <c r="C31" s="29"/>
      <c r="D31" s="141" t="s">
        <v>72</v>
      </c>
      <c r="E31" s="140" t="s">
        <v>155</v>
      </c>
      <c r="F31" s="20">
        <f>(850*1)/1048576</f>
        <v>8.106231689453125E-4</v>
      </c>
      <c r="G31" s="3" t="s">
        <v>67</v>
      </c>
      <c r="H31" s="3"/>
    </row>
    <row r="32" spans="1:13" ht="15.75" thickBot="1">
      <c r="A32" s="4"/>
      <c r="B32" s="6" t="s">
        <v>71</v>
      </c>
      <c r="C32" s="8"/>
      <c r="D32" s="142" t="s">
        <v>73</v>
      </c>
      <c r="E32" s="3"/>
      <c r="F32" s="3"/>
      <c r="G32" s="5"/>
      <c r="H32" s="3"/>
    </row>
    <row r="33" spans="1:8">
      <c r="A33" s="4"/>
      <c r="B33" s="3"/>
      <c r="C33" s="3"/>
      <c r="D33" s="3"/>
      <c r="E33" s="3"/>
      <c r="F33" s="3"/>
      <c r="G33" s="5"/>
      <c r="H33" s="3"/>
    </row>
    <row r="34" spans="1:8">
      <c r="A34" s="4" t="s">
        <v>75</v>
      </c>
      <c r="B34" s="3"/>
      <c r="C34" s="3"/>
      <c r="D34" s="3"/>
      <c r="E34" s="3"/>
      <c r="F34" s="3"/>
      <c r="G34" s="5"/>
      <c r="H34" s="3"/>
    </row>
    <row r="35" spans="1:8">
      <c r="A35" s="4"/>
      <c r="B35" s="3"/>
      <c r="C35" s="3"/>
      <c r="D35" s="3"/>
      <c r="E35" s="3"/>
      <c r="F35" s="3"/>
      <c r="G35" s="5"/>
      <c r="H35" s="3"/>
    </row>
    <row r="36" spans="1:8" ht="15.75">
      <c r="A36" s="122" t="s">
        <v>10</v>
      </c>
      <c r="B36" s="3"/>
      <c r="C36" s="3"/>
      <c r="D36" s="3"/>
      <c r="E36" s="3"/>
      <c r="F36" s="3"/>
      <c r="G36" s="5"/>
      <c r="H36" s="3"/>
    </row>
    <row r="37" spans="1:8" ht="15" customHeight="1">
      <c r="A37" s="91" t="s">
        <v>159</v>
      </c>
      <c r="B37" s="92"/>
      <c r="C37" s="92"/>
      <c r="D37" s="92"/>
      <c r="E37" s="92"/>
      <c r="F37" s="92"/>
      <c r="G37" s="93"/>
      <c r="H37" s="3"/>
    </row>
    <row r="38" spans="1:8">
      <c r="A38" s="91"/>
      <c r="B38" s="92"/>
      <c r="C38" s="92"/>
      <c r="D38" s="92"/>
      <c r="E38" s="92"/>
      <c r="F38" s="92"/>
      <c r="G38" s="93"/>
      <c r="H38" s="3"/>
    </row>
    <row r="39" spans="1:8" ht="15.75" thickBot="1">
      <c r="A39" s="6"/>
      <c r="B39" s="7"/>
      <c r="C39" s="7"/>
      <c r="D39" s="7"/>
      <c r="E39" s="7"/>
      <c r="F39" s="7"/>
      <c r="G39" s="8"/>
      <c r="H39" s="3"/>
    </row>
    <row r="40" spans="1:8">
      <c r="H40" s="3"/>
    </row>
    <row r="41" spans="1:8">
      <c r="H41" s="3"/>
    </row>
    <row r="42" spans="1:8">
      <c r="H42" s="3"/>
    </row>
  </sheetData>
  <mergeCells count="5">
    <mergeCell ref="A3:G3"/>
    <mergeCell ref="A17:G17"/>
    <mergeCell ref="A14:G15"/>
    <mergeCell ref="A26:G27"/>
    <mergeCell ref="A37:G3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N46"/>
  <sheetViews>
    <sheetView workbookViewId="0">
      <selection activeCell="J27" sqref="J27"/>
    </sheetView>
  </sheetViews>
  <sheetFormatPr baseColWidth="10" defaultRowHeight="15"/>
  <cols>
    <col min="1" max="9" width="11.42578125" style="1"/>
    <col min="10" max="10" width="16.140625" style="1" customWidth="1"/>
    <col min="11" max="11" width="17.5703125" style="1" customWidth="1"/>
    <col min="12" max="12" width="11.42578125" style="1"/>
    <col min="13" max="13" width="13.5703125" style="1" customWidth="1"/>
    <col min="14" max="14" width="14.85546875" style="1" customWidth="1"/>
    <col min="15" max="16384" width="11.42578125" style="1"/>
  </cols>
  <sheetData>
    <row r="1" spans="1:14">
      <c r="A1" s="36"/>
      <c r="B1" s="2"/>
      <c r="C1" s="2"/>
      <c r="D1" s="2"/>
      <c r="E1" s="2"/>
      <c r="F1" s="2"/>
      <c r="G1" s="2"/>
      <c r="H1" s="29"/>
    </row>
    <row r="2" spans="1:14" ht="15.75">
      <c r="A2" s="65" t="s">
        <v>76</v>
      </c>
      <c r="B2" s="3"/>
      <c r="C2" s="3"/>
      <c r="D2" s="3"/>
      <c r="E2" s="3"/>
      <c r="F2" s="3"/>
      <c r="G2" s="3"/>
      <c r="H2" s="5"/>
    </row>
    <row r="3" spans="1:14" ht="15.75" thickBot="1">
      <c r="A3" s="4"/>
      <c r="B3" s="3"/>
      <c r="C3" s="3"/>
      <c r="D3" s="3"/>
      <c r="E3" s="3"/>
      <c r="F3" s="3"/>
      <c r="G3" s="3"/>
      <c r="H3" s="5"/>
    </row>
    <row r="4" spans="1:14" ht="20.25" thickBot="1">
      <c r="A4" s="111" t="s">
        <v>2</v>
      </c>
      <c r="B4" s="112"/>
      <c r="C4" s="112"/>
      <c r="D4" s="112"/>
      <c r="E4" s="112"/>
      <c r="F4" s="112"/>
      <c r="G4" s="113"/>
      <c r="H4" s="5"/>
    </row>
    <row r="5" spans="1:14" ht="15.75">
      <c r="A5" s="122" t="s">
        <v>81</v>
      </c>
      <c r="B5" s="3"/>
      <c r="C5" s="3"/>
      <c r="D5" s="3"/>
      <c r="E5" s="3"/>
      <c r="F5" s="3"/>
      <c r="G5" s="3"/>
      <c r="H5" s="5"/>
    </row>
    <row r="6" spans="1:14" ht="15.75" thickBot="1">
      <c r="A6" s="4" t="s">
        <v>82</v>
      </c>
      <c r="B6" s="3"/>
      <c r="C6" s="3"/>
      <c r="D6" s="3"/>
      <c r="E6" s="3"/>
      <c r="F6" s="3"/>
      <c r="G6" s="3"/>
      <c r="H6" s="5"/>
    </row>
    <row r="7" spans="1:14" ht="16.5" thickBot="1">
      <c r="A7" s="4"/>
      <c r="B7" s="3"/>
      <c r="C7" s="3"/>
      <c r="D7" s="3"/>
      <c r="E7" s="3"/>
      <c r="F7" s="3"/>
      <c r="G7" s="3"/>
      <c r="H7" s="5"/>
      <c r="J7" s="16" t="s">
        <v>11</v>
      </c>
      <c r="K7" s="17" t="s">
        <v>12</v>
      </c>
      <c r="L7" s="3"/>
      <c r="M7" s="16" t="s">
        <v>11</v>
      </c>
      <c r="N7" s="17" t="s">
        <v>17</v>
      </c>
    </row>
    <row r="8" spans="1:14" ht="15.75" thickBot="1">
      <c r="A8" s="4"/>
      <c r="B8" s="36" t="s">
        <v>77</v>
      </c>
      <c r="C8" s="29"/>
      <c r="D8" s="3"/>
      <c r="E8" s="3"/>
      <c r="F8" s="3"/>
      <c r="G8" s="3"/>
      <c r="H8" s="5"/>
      <c r="J8" s="18" t="s">
        <v>13</v>
      </c>
      <c r="K8" s="19">
        <v>1</v>
      </c>
      <c r="L8" s="3"/>
      <c r="M8" s="18" t="s">
        <v>14</v>
      </c>
      <c r="N8" s="19">
        <v>1</v>
      </c>
    </row>
    <row r="9" spans="1:14" ht="15.75" thickBot="1">
      <c r="A9" s="4"/>
      <c r="B9" s="6" t="s">
        <v>78</v>
      </c>
      <c r="C9" s="8"/>
      <c r="D9" s="124" t="s">
        <v>157</v>
      </c>
      <c r="E9" s="69">
        <f>2000*1024/1</f>
        <v>2048000</v>
      </c>
      <c r="F9" s="3" t="s">
        <v>52</v>
      </c>
      <c r="G9" s="3"/>
      <c r="H9" s="5"/>
      <c r="J9" s="18" t="s">
        <v>14</v>
      </c>
      <c r="K9" s="19">
        <v>1024</v>
      </c>
      <c r="L9" s="3"/>
      <c r="M9" s="18" t="s">
        <v>15</v>
      </c>
      <c r="N9" s="19">
        <v>1024</v>
      </c>
    </row>
    <row r="10" spans="1:14" ht="15.75" thickBot="1">
      <c r="A10" s="4"/>
      <c r="B10" s="3"/>
      <c r="C10" s="3"/>
      <c r="D10" s="3"/>
      <c r="E10" s="3"/>
      <c r="F10" s="3"/>
      <c r="G10" s="3"/>
      <c r="H10" s="5"/>
      <c r="J10" s="24" t="s">
        <v>15</v>
      </c>
      <c r="K10" s="25">
        <v>1048576</v>
      </c>
      <c r="L10" s="3"/>
      <c r="M10" s="18" t="s">
        <v>18</v>
      </c>
      <c r="N10" s="19">
        <v>1048576</v>
      </c>
    </row>
    <row r="11" spans="1:14" ht="15.75" thickBot="1">
      <c r="A11" s="4"/>
      <c r="B11" s="88" t="s">
        <v>79</v>
      </c>
      <c r="C11" s="90"/>
      <c r="D11" s="3"/>
      <c r="E11" s="3"/>
      <c r="F11" s="3"/>
      <c r="G11" s="3"/>
      <c r="H11" s="5"/>
      <c r="J11" s="31" t="s">
        <v>27</v>
      </c>
      <c r="K11" s="32">
        <v>1073741824</v>
      </c>
      <c r="L11" s="3"/>
      <c r="M11" s="40" t="s">
        <v>29</v>
      </c>
      <c r="N11" s="23">
        <v>1073741824</v>
      </c>
    </row>
    <row r="12" spans="1:14" ht="15.75" thickBot="1">
      <c r="A12" s="4"/>
      <c r="B12" s="94" t="s">
        <v>80</v>
      </c>
      <c r="C12" s="96"/>
      <c r="D12" s="3"/>
      <c r="E12" s="3"/>
      <c r="F12" s="3"/>
      <c r="G12" s="3"/>
      <c r="H12" s="5"/>
      <c r="J12" s="22"/>
      <c r="K12" s="22"/>
      <c r="L12" s="3"/>
      <c r="M12" s="22"/>
      <c r="N12" s="22"/>
    </row>
    <row r="13" spans="1:14" ht="16.5" thickBot="1">
      <c r="A13" s="6" t="s">
        <v>148</v>
      </c>
      <c r="B13" s="7"/>
      <c r="C13" s="7"/>
      <c r="D13" s="7"/>
      <c r="E13" s="7"/>
      <c r="F13" s="7"/>
      <c r="G13" s="7"/>
      <c r="H13" s="8"/>
      <c r="J13" s="16" t="s">
        <v>11</v>
      </c>
      <c r="K13" s="17" t="s">
        <v>19</v>
      </c>
      <c r="L13" s="3"/>
      <c r="M13" s="16" t="s">
        <v>11</v>
      </c>
      <c r="N13" s="17" t="s">
        <v>22</v>
      </c>
    </row>
    <row r="14" spans="1:14" ht="15.75" thickBot="1">
      <c r="J14" s="18" t="s">
        <v>15</v>
      </c>
      <c r="K14" s="19">
        <v>1</v>
      </c>
      <c r="L14" s="3"/>
      <c r="M14" s="18" t="s">
        <v>18</v>
      </c>
      <c r="N14" s="19">
        <v>1</v>
      </c>
    </row>
    <row r="15" spans="1:14" ht="15.75" thickBot="1">
      <c r="A15" s="36"/>
      <c r="B15" s="2"/>
      <c r="C15" s="2"/>
      <c r="D15" s="2"/>
      <c r="E15" s="2"/>
      <c r="F15" s="2"/>
      <c r="G15" s="2"/>
      <c r="H15" s="29"/>
      <c r="J15" s="18" t="s">
        <v>18</v>
      </c>
      <c r="K15" s="19">
        <v>1024</v>
      </c>
      <c r="L15" s="3"/>
      <c r="M15" s="18" t="s">
        <v>20</v>
      </c>
      <c r="N15" s="19">
        <v>1024</v>
      </c>
    </row>
    <row r="16" spans="1:14" ht="16.5" thickBot="1">
      <c r="A16" s="62" t="s">
        <v>83</v>
      </c>
      <c r="B16" s="3"/>
      <c r="C16" s="3"/>
      <c r="D16" s="3"/>
      <c r="E16" s="3"/>
      <c r="F16" s="3"/>
      <c r="G16" s="3"/>
      <c r="H16" s="5"/>
      <c r="J16" s="40" t="s">
        <v>20</v>
      </c>
      <c r="K16" s="19">
        <v>1048576</v>
      </c>
      <c r="L16" s="3"/>
      <c r="M16" s="18" t="s">
        <v>21</v>
      </c>
      <c r="N16" s="19">
        <v>1048576</v>
      </c>
    </row>
    <row r="17" spans="1:8" ht="15.75" thickBot="1">
      <c r="A17" s="4"/>
      <c r="B17" s="3"/>
      <c r="C17" s="3"/>
      <c r="D17" s="3"/>
      <c r="E17" s="3"/>
      <c r="F17" s="3"/>
      <c r="G17" s="3"/>
      <c r="H17" s="5"/>
    </row>
    <row r="18" spans="1:8" ht="20.25" thickBot="1">
      <c r="A18" s="111" t="s">
        <v>2</v>
      </c>
      <c r="B18" s="112"/>
      <c r="C18" s="112"/>
      <c r="D18" s="112"/>
      <c r="E18" s="112"/>
      <c r="F18" s="112"/>
      <c r="G18" s="113"/>
      <c r="H18" s="5"/>
    </row>
    <row r="19" spans="1:8" ht="15.75">
      <c r="A19" s="122" t="s">
        <v>81</v>
      </c>
      <c r="B19" s="3"/>
      <c r="C19" s="3"/>
      <c r="D19" s="3"/>
      <c r="E19" s="3"/>
      <c r="F19" s="3"/>
      <c r="G19" s="3"/>
      <c r="H19" s="5"/>
    </row>
    <row r="20" spans="1:8">
      <c r="A20" s="4" t="s">
        <v>84</v>
      </c>
      <c r="B20" s="3"/>
      <c r="C20" s="3"/>
      <c r="D20" s="3"/>
      <c r="E20" s="3"/>
      <c r="F20" s="3"/>
      <c r="G20" s="3"/>
      <c r="H20" s="5"/>
    </row>
    <row r="21" spans="1:8" ht="15.75" thickBot="1">
      <c r="A21" s="4"/>
      <c r="B21" s="3"/>
      <c r="C21" s="3"/>
      <c r="D21" s="3"/>
      <c r="E21" s="3"/>
      <c r="F21" s="3"/>
      <c r="G21" s="3"/>
      <c r="H21" s="5"/>
    </row>
    <row r="22" spans="1:8">
      <c r="A22" s="4"/>
      <c r="B22" s="88" t="s">
        <v>86</v>
      </c>
      <c r="C22" s="90"/>
      <c r="D22" s="3"/>
      <c r="E22" s="3"/>
      <c r="F22" s="3"/>
      <c r="G22" s="3"/>
      <c r="H22" s="5"/>
    </row>
    <row r="23" spans="1:8" ht="15.75" thickBot="1">
      <c r="A23" s="4"/>
      <c r="B23" s="94" t="s">
        <v>85</v>
      </c>
      <c r="C23" s="96"/>
      <c r="D23" s="3"/>
      <c r="E23" s="124" t="s">
        <v>157</v>
      </c>
      <c r="F23" s="21">
        <f>20000000*1/1048576</f>
        <v>19.073486328125</v>
      </c>
      <c r="G23" s="3" t="s">
        <v>89</v>
      </c>
      <c r="H23" s="5"/>
    </row>
    <row r="24" spans="1:8" ht="15.75" thickBot="1">
      <c r="A24" s="4"/>
      <c r="B24" s="3"/>
      <c r="C24" s="3"/>
      <c r="D24" s="3"/>
      <c r="E24" s="3"/>
      <c r="F24" s="3"/>
      <c r="G24" s="3"/>
      <c r="H24" s="5"/>
    </row>
    <row r="25" spans="1:8">
      <c r="A25" s="4"/>
      <c r="B25" s="88" t="s">
        <v>88</v>
      </c>
      <c r="C25" s="90"/>
      <c r="D25" s="3"/>
      <c r="E25" s="3"/>
      <c r="F25" s="3"/>
      <c r="G25" s="3"/>
      <c r="H25" s="5"/>
    </row>
    <row r="26" spans="1:8" ht="15.75" thickBot="1">
      <c r="A26" s="4"/>
      <c r="B26" s="94" t="s">
        <v>87</v>
      </c>
      <c r="C26" s="96"/>
      <c r="D26" s="3"/>
      <c r="E26" s="3"/>
      <c r="F26" s="3"/>
      <c r="G26" s="3"/>
      <c r="H26" s="5"/>
    </row>
    <row r="27" spans="1:8">
      <c r="A27" s="4"/>
      <c r="B27" s="3"/>
      <c r="C27" s="3"/>
      <c r="D27" s="3"/>
      <c r="E27" s="3"/>
      <c r="F27" s="3"/>
      <c r="G27" s="3"/>
      <c r="H27" s="5"/>
    </row>
    <row r="28" spans="1:8" ht="16.5" thickBot="1">
      <c r="A28" s="123" t="s">
        <v>149</v>
      </c>
      <c r="B28" s="7"/>
      <c r="C28" s="7"/>
      <c r="D28" s="7"/>
      <c r="E28" s="7"/>
      <c r="F28" s="7"/>
      <c r="G28" s="7"/>
      <c r="H28" s="8"/>
    </row>
    <row r="29" spans="1:8" ht="15.75" customHeight="1" thickBot="1"/>
    <row r="30" spans="1:8">
      <c r="A30" s="114" t="s">
        <v>90</v>
      </c>
      <c r="B30" s="115"/>
      <c r="C30" s="115"/>
      <c r="D30" s="115"/>
      <c r="E30" s="115"/>
      <c r="F30" s="115"/>
      <c r="G30" s="115"/>
      <c r="H30" s="116"/>
    </row>
    <row r="31" spans="1:8">
      <c r="A31" s="117"/>
      <c r="B31" s="118"/>
      <c r="C31" s="118"/>
      <c r="D31" s="118"/>
      <c r="E31" s="118"/>
      <c r="F31" s="118"/>
      <c r="G31" s="118"/>
      <c r="H31" s="119"/>
    </row>
    <row r="32" spans="1:8" ht="15.75" thickBot="1">
      <c r="A32" s="4"/>
      <c r="B32" s="3"/>
      <c r="C32" s="3"/>
      <c r="D32" s="3"/>
      <c r="E32" s="3"/>
      <c r="F32" s="3"/>
      <c r="G32" s="3"/>
      <c r="H32" s="5"/>
    </row>
    <row r="33" spans="1:8" ht="20.25" thickBot="1">
      <c r="A33" s="111" t="s">
        <v>2</v>
      </c>
      <c r="B33" s="112"/>
      <c r="C33" s="112"/>
      <c r="D33" s="112"/>
      <c r="E33" s="112"/>
      <c r="F33" s="112"/>
      <c r="G33" s="113"/>
      <c r="H33" s="5"/>
    </row>
    <row r="34" spans="1:8" ht="15.75">
      <c r="A34" s="122" t="s">
        <v>91</v>
      </c>
      <c r="B34" s="3"/>
      <c r="C34" s="3"/>
      <c r="D34" s="3"/>
      <c r="E34" s="3"/>
      <c r="F34" s="3"/>
      <c r="G34" s="3"/>
      <c r="H34" s="5"/>
    </row>
    <row r="35" spans="1:8">
      <c r="A35" s="4" t="s">
        <v>92</v>
      </c>
      <c r="B35" s="3"/>
      <c r="C35" s="3"/>
      <c r="D35" s="3"/>
      <c r="E35" s="3"/>
      <c r="F35" s="3"/>
      <c r="G35" s="3"/>
      <c r="H35" s="5"/>
    </row>
    <row r="36" spans="1:8">
      <c r="A36" s="4" t="s">
        <v>93</v>
      </c>
      <c r="B36" s="3"/>
      <c r="C36" s="3"/>
      <c r="D36" s="3"/>
      <c r="E36" s="3"/>
      <c r="F36" s="3"/>
      <c r="G36" s="3"/>
      <c r="H36" s="5"/>
    </row>
    <row r="37" spans="1:8">
      <c r="A37" s="4"/>
      <c r="B37" s="3"/>
      <c r="C37" s="3"/>
      <c r="D37" s="3"/>
      <c r="E37" s="3"/>
      <c r="F37" s="3"/>
      <c r="G37" s="3"/>
      <c r="H37" s="5"/>
    </row>
    <row r="38" spans="1:8">
      <c r="A38" s="4" t="s">
        <v>94</v>
      </c>
      <c r="B38" s="3"/>
      <c r="C38" s="3"/>
      <c r="D38" s="3"/>
      <c r="E38" s="3"/>
      <c r="F38" s="3"/>
      <c r="G38" s="3"/>
      <c r="H38" s="5"/>
    </row>
    <row r="39" spans="1:8" ht="15.75" thickBot="1">
      <c r="A39" s="4"/>
      <c r="B39" s="3"/>
      <c r="C39" s="3"/>
      <c r="D39" s="3"/>
      <c r="E39" s="3"/>
      <c r="F39" s="3"/>
      <c r="G39" s="3"/>
      <c r="H39" s="5"/>
    </row>
    <row r="40" spans="1:8">
      <c r="A40" s="4"/>
      <c r="B40" s="88" t="s">
        <v>95</v>
      </c>
      <c r="C40" s="90"/>
      <c r="D40" s="3"/>
      <c r="E40" s="3"/>
      <c r="F40" s="3"/>
      <c r="G40" s="3"/>
      <c r="H40" s="5"/>
    </row>
    <row r="41" spans="1:8" ht="15.75" thickBot="1">
      <c r="A41" s="4"/>
      <c r="B41" s="94" t="s">
        <v>96</v>
      </c>
      <c r="C41" s="96"/>
      <c r="D41" s="3"/>
      <c r="E41" s="124" t="s">
        <v>157</v>
      </c>
      <c r="F41" s="3">
        <f>30000*1/50</f>
        <v>600</v>
      </c>
      <c r="G41" s="3" t="s">
        <v>99</v>
      </c>
      <c r="H41" s="5"/>
    </row>
    <row r="42" spans="1:8" ht="15.75" thickBot="1">
      <c r="A42" s="4"/>
      <c r="B42" s="3"/>
      <c r="C42" s="3"/>
      <c r="D42" s="3"/>
      <c r="E42" s="3"/>
      <c r="F42" s="3"/>
      <c r="G42" s="3"/>
      <c r="H42" s="5"/>
    </row>
    <row r="43" spans="1:8">
      <c r="A43" s="4"/>
      <c r="B43" s="88" t="s">
        <v>97</v>
      </c>
      <c r="C43" s="90"/>
      <c r="D43" s="3"/>
      <c r="E43" s="3"/>
      <c r="F43" s="3"/>
      <c r="G43" s="3"/>
      <c r="H43" s="5"/>
    </row>
    <row r="44" spans="1:8" ht="15.75" thickBot="1">
      <c r="A44" s="4"/>
      <c r="B44" s="94" t="s">
        <v>98</v>
      </c>
      <c r="C44" s="96"/>
      <c r="D44" s="3"/>
      <c r="E44" s="3"/>
      <c r="F44" s="3"/>
      <c r="G44" s="3"/>
      <c r="H44" s="5"/>
    </row>
    <row r="45" spans="1:8">
      <c r="A45" s="4"/>
      <c r="B45" s="3"/>
      <c r="C45" s="3"/>
      <c r="D45" s="3"/>
      <c r="E45" s="3"/>
      <c r="F45" s="3"/>
      <c r="G45" s="3"/>
      <c r="H45" s="5"/>
    </row>
    <row r="46" spans="1:8" ht="16.5" thickBot="1">
      <c r="A46" s="123" t="s">
        <v>150</v>
      </c>
      <c r="B46" s="7"/>
      <c r="C46" s="7"/>
      <c r="D46" s="7"/>
      <c r="E46" s="7"/>
      <c r="F46" s="7"/>
      <c r="G46" s="7"/>
      <c r="H46" s="8"/>
    </row>
  </sheetData>
  <mergeCells count="14">
    <mergeCell ref="B23:C23"/>
    <mergeCell ref="A4:G4"/>
    <mergeCell ref="B12:C12"/>
    <mergeCell ref="B11:C11"/>
    <mergeCell ref="A18:G18"/>
    <mergeCell ref="B22:C22"/>
    <mergeCell ref="B43:C43"/>
    <mergeCell ref="B44:C44"/>
    <mergeCell ref="B25:C25"/>
    <mergeCell ref="B26:C26"/>
    <mergeCell ref="A30:H31"/>
    <mergeCell ref="A33:G33"/>
    <mergeCell ref="B40:C40"/>
    <mergeCell ref="B41:C4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N41"/>
  <sheetViews>
    <sheetView topLeftCell="A7" workbookViewId="0">
      <selection activeCell="A5" sqref="A5"/>
    </sheetView>
  </sheetViews>
  <sheetFormatPr baseColWidth="10" defaultRowHeight="15"/>
  <cols>
    <col min="1" max="6" width="11.42578125" style="1"/>
    <col min="7" max="7" width="13.7109375" style="1" bestFit="1" customWidth="1"/>
    <col min="8" max="9" width="11.42578125" style="1"/>
    <col min="10" max="10" width="13.7109375" style="1" customWidth="1"/>
    <col min="11" max="11" width="17.5703125" style="1" customWidth="1"/>
    <col min="12" max="12" width="11.42578125" style="1"/>
    <col min="13" max="13" width="12.7109375" style="1" customWidth="1"/>
    <col min="14" max="14" width="15.28515625" style="1" customWidth="1"/>
    <col min="15" max="16384" width="11.42578125" style="1"/>
  </cols>
  <sheetData>
    <row r="1" spans="1:14">
      <c r="A1" s="36"/>
      <c r="B1" s="2"/>
      <c r="C1" s="2"/>
      <c r="D1" s="2"/>
      <c r="E1" s="2"/>
      <c r="F1" s="2"/>
      <c r="G1" s="2"/>
      <c r="H1" s="29"/>
    </row>
    <row r="2" spans="1:14" ht="15.75">
      <c r="A2" s="65" t="s">
        <v>115</v>
      </c>
      <c r="B2" s="3"/>
      <c r="C2" s="3"/>
      <c r="D2" s="3"/>
      <c r="E2" s="3"/>
      <c r="F2" s="3"/>
      <c r="G2" s="3"/>
      <c r="H2" s="5"/>
    </row>
    <row r="3" spans="1:14" ht="15.75" thickBot="1">
      <c r="A3" s="4"/>
      <c r="B3" s="3"/>
      <c r="C3" s="3"/>
      <c r="D3" s="3"/>
      <c r="E3" s="3"/>
      <c r="F3" s="3"/>
      <c r="G3" s="3"/>
      <c r="H3" s="5"/>
    </row>
    <row r="4" spans="1:14" ht="20.25" thickBot="1">
      <c r="A4" s="111" t="s">
        <v>2</v>
      </c>
      <c r="B4" s="112"/>
      <c r="C4" s="112"/>
      <c r="D4" s="112"/>
      <c r="E4" s="112"/>
      <c r="F4" s="112"/>
      <c r="G4" s="113"/>
      <c r="H4" s="5"/>
    </row>
    <row r="5" spans="1:14" ht="16.5" thickBot="1">
      <c r="A5" s="122" t="s">
        <v>91</v>
      </c>
      <c r="B5" s="3"/>
      <c r="C5" s="3"/>
      <c r="D5" s="3"/>
      <c r="E5" s="3"/>
      <c r="F5" s="3"/>
      <c r="G5" s="3"/>
      <c r="H5" s="5"/>
      <c r="J5" s="16" t="s">
        <v>11</v>
      </c>
      <c r="K5" s="17" t="s">
        <v>12</v>
      </c>
      <c r="L5" s="3"/>
      <c r="M5" s="16" t="s">
        <v>11</v>
      </c>
      <c r="N5" s="17" t="s">
        <v>17</v>
      </c>
    </row>
    <row r="6" spans="1:14" ht="15.75" thickBot="1">
      <c r="A6" s="4" t="s">
        <v>118</v>
      </c>
      <c r="B6" s="3"/>
      <c r="C6" s="3"/>
      <c r="D6" s="3"/>
      <c r="E6" s="3"/>
      <c r="F6" s="3"/>
      <c r="G6" s="3"/>
      <c r="H6" s="5"/>
      <c r="J6" s="18" t="s">
        <v>13</v>
      </c>
      <c r="K6" s="19">
        <v>1</v>
      </c>
      <c r="L6" s="3"/>
      <c r="M6" s="18" t="s">
        <v>14</v>
      </c>
      <c r="N6" s="19">
        <v>1</v>
      </c>
    </row>
    <row r="7" spans="1:14" ht="15.75" thickBot="1">
      <c r="A7" s="4" t="s">
        <v>101</v>
      </c>
      <c r="B7" s="3"/>
      <c r="C7" s="3"/>
      <c r="D7" s="3"/>
      <c r="E7" s="3"/>
      <c r="F7" s="3"/>
      <c r="G7" s="3"/>
      <c r="H7" s="5"/>
      <c r="J7" s="18" t="s">
        <v>14</v>
      </c>
      <c r="K7" s="19">
        <v>1024</v>
      </c>
      <c r="L7" s="3"/>
      <c r="M7" s="18" t="s">
        <v>15</v>
      </c>
      <c r="N7" s="19">
        <v>1024</v>
      </c>
    </row>
    <row r="8" spans="1:14" ht="15.75" thickBot="1">
      <c r="A8" s="4" t="s">
        <v>102</v>
      </c>
      <c r="B8" s="3"/>
      <c r="C8" s="3"/>
      <c r="D8" s="3"/>
      <c r="E8" s="3"/>
      <c r="F8" s="3"/>
      <c r="G8" s="3"/>
      <c r="H8" s="5"/>
      <c r="J8" s="24" t="s">
        <v>15</v>
      </c>
      <c r="K8" s="25">
        <v>1048576</v>
      </c>
      <c r="L8" s="3"/>
      <c r="M8" s="18" t="s">
        <v>18</v>
      </c>
      <c r="N8" s="19">
        <v>1048576</v>
      </c>
    </row>
    <row r="9" spans="1:14" ht="15.75" thickBot="1">
      <c r="A9" s="4" t="s">
        <v>103</v>
      </c>
      <c r="B9" s="3"/>
      <c r="C9" s="3"/>
      <c r="D9" s="3"/>
      <c r="E9" s="3"/>
      <c r="F9" s="3"/>
      <c r="G9" s="3"/>
      <c r="H9" s="5"/>
      <c r="J9" s="31" t="s">
        <v>27</v>
      </c>
      <c r="K9" s="32">
        <v>1073741824</v>
      </c>
      <c r="L9" s="3"/>
      <c r="M9" s="40" t="s">
        <v>29</v>
      </c>
      <c r="N9" s="23">
        <v>1073741824</v>
      </c>
    </row>
    <row r="10" spans="1:14" ht="15.75" thickBot="1">
      <c r="A10" s="4"/>
      <c r="B10" s="3" t="s">
        <v>104</v>
      </c>
      <c r="C10" s="3"/>
      <c r="D10" s="3"/>
      <c r="E10" s="3"/>
      <c r="F10" s="3"/>
      <c r="G10" s="3"/>
      <c r="H10" s="5"/>
      <c r="J10" s="22"/>
      <c r="K10" s="22"/>
      <c r="L10" s="3"/>
      <c r="M10" s="22"/>
      <c r="N10" s="22"/>
    </row>
    <row r="11" spans="1:14" ht="16.5" thickBot="1">
      <c r="A11" s="4"/>
      <c r="B11" s="88" t="s">
        <v>105</v>
      </c>
      <c r="C11" s="90"/>
      <c r="D11" s="88" t="s">
        <v>107</v>
      </c>
      <c r="E11" s="90"/>
      <c r="F11" s="124" t="s">
        <v>155</v>
      </c>
      <c r="G11" s="69">
        <f>50012*1048576/1</f>
        <v>52441382912</v>
      </c>
      <c r="H11" s="5" t="s">
        <v>100</v>
      </c>
      <c r="J11" s="16" t="s">
        <v>11</v>
      </c>
      <c r="K11" s="17" t="s">
        <v>19</v>
      </c>
      <c r="L11" s="3"/>
      <c r="M11" s="16" t="s">
        <v>11</v>
      </c>
      <c r="N11" s="17" t="s">
        <v>22</v>
      </c>
    </row>
    <row r="12" spans="1:14" ht="15.75" thickBot="1">
      <c r="A12" s="4"/>
      <c r="B12" s="94" t="s">
        <v>106</v>
      </c>
      <c r="C12" s="96"/>
      <c r="D12" s="94" t="s">
        <v>108</v>
      </c>
      <c r="E12" s="96"/>
      <c r="F12" s="3"/>
      <c r="G12" s="3"/>
      <c r="H12" s="5"/>
      <c r="J12" s="18" t="s">
        <v>15</v>
      </c>
      <c r="K12" s="19">
        <v>1</v>
      </c>
      <c r="L12" s="3"/>
      <c r="M12" s="18" t="s">
        <v>18</v>
      </c>
      <c r="N12" s="19">
        <v>1</v>
      </c>
    </row>
    <row r="13" spans="1:14" ht="15.75" thickBot="1">
      <c r="A13" s="4"/>
      <c r="B13" s="3"/>
      <c r="C13" s="3"/>
      <c r="D13" s="3"/>
      <c r="E13" s="3"/>
      <c r="F13" s="3"/>
      <c r="G13" s="3"/>
      <c r="H13" s="5"/>
      <c r="J13" s="18" t="s">
        <v>18</v>
      </c>
      <c r="K13" s="19">
        <v>1024</v>
      </c>
      <c r="L13" s="3"/>
      <c r="M13" s="18" t="s">
        <v>20</v>
      </c>
      <c r="N13" s="19">
        <v>1024</v>
      </c>
    </row>
    <row r="14" spans="1:14" ht="15.75" thickBot="1">
      <c r="A14" s="4"/>
      <c r="B14" s="3" t="s">
        <v>109</v>
      </c>
      <c r="C14" s="3"/>
      <c r="D14" s="3"/>
      <c r="E14" s="3"/>
      <c r="F14" s="3"/>
      <c r="G14" s="3"/>
      <c r="H14" s="5"/>
      <c r="J14" s="40" t="s">
        <v>20</v>
      </c>
      <c r="K14" s="19">
        <v>1048576</v>
      </c>
      <c r="L14" s="3"/>
      <c r="M14" s="18" t="s">
        <v>21</v>
      </c>
      <c r="N14" s="19">
        <v>1048576</v>
      </c>
    </row>
    <row r="15" spans="1:14">
      <c r="A15" s="4"/>
      <c r="B15" s="36" t="s">
        <v>110</v>
      </c>
      <c r="C15" s="29"/>
      <c r="D15" s="3"/>
      <c r="E15" s="3"/>
      <c r="F15" s="3"/>
      <c r="G15" s="3"/>
      <c r="H15" s="5"/>
    </row>
    <row r="16" spans="1:14" ht="15.75" thickBot="1">
      <c r="A16" s="4"/>
      <c r="B16" s="6"/>
      <c r="C16" s="8"/>
      <c r="D16" s="3"/>
      <c r="E16" s="3"/>
      <c r="F16" s="3"/>
      <c r="G16" s="3"/>
      <c r="H16" s="5"/>
    </row>
    <row r="17" spans="1:8" ht="15.75" thickBot="1">
      <c r="A17" s="4"/>
      <c r="B17" s="3" t="s">
        <v>111</v>
      </c>
      <c r="C17" s="3"/>
      <c r="D17" s="3"/>
      <c r="E17" s="3"/>
      <c r="F17" s="3"/>
      <c r="G17" s="3"/>
      <c r="H17" s="5"/>
    </row>
    <row r="18" spans="1:8">
      <c r="A18" s="4"/>
      <c r="B18" s="88" t="s">
        <v>112</v>
      </c>
      <c r="C18" s="90"/>
      <c r="D18" s="88" t="s">
        <v>114</v>
      </c>
      <c r="E18" s="90"/>
      <c r="F18" s="124" t="s">
        <v>155</v>
      </c>
      <c r="G18" s="69">
        <f>50012*1024/1</f>
        <v>51212288</v>
      </c>
      <c r="H18" s="5" t="s">
        <v>67</v>
      </c>
    </row>
    <row r="19" spans="1:8" ht="15.75" thickBot="1">
      <c r="A19" s="4"/>
      <c r="B19" s="94" t="s">
        <v>113</v>
      </c>
      <c r="C19" s="96"/>
      <c r="D19" s="94" t="s">
        <v>108</v>
      </c>
      <c r="E19" s="96"/>
      <c r="F19" s="3"/>
      <c r="G19" s="3"/>
      <c r="H19" s="5"/>
    </row>
    <row r="20" spans="1:8">
      <c r="A20" s="4"/>
      <c r="B20" s="3"/>
      <c r="C20" s="3"/>
      <c r="D20" s="12"/>
      <c r="E20" s="12"/>
      <c r="F20" s="3"/>
      <c r="G20" s="3"/>
      <c r="H20" s="5"/>
    </row>
    <row r="21" spans="1:8" ht="15.75">
      <c r="A21" s="122" t="s">
        <v>151</v>
      </c>
      <c r="B21" s="3"/>
      <c r="C21" s="3"/>
      <c r="D21" s="12"/>
      <c r="E21" s="12"/>
      <c r="F21" s="3"/>
      <c r="G21" s="3"/>
      <c r="H21" s="5"/>
    </row>
    <row r="22" spans="1:8" ht="15.75" thickBot="1">
      <c r="A22" s="6"/>
      <c r="B22" s="7"/>
      <c r="C22" s="7"/>
      <c r="D22" s="7"/>
      <c r="E22" s="7"/>
      <c r="F22" s="7"/>
      <c r="G22" s="7"/>
      <c r="H22" s="8"/>
    </row>
    <row r="24" spans="1:8" ht="15.75" thickBot="1"/>
    <row r="25" spans="1:8" ht="15.75">
      <c r="A25" s="70" t="s">
        <v>116</v>
      </c>
      <c r="B25" s="2"/>
      <c r="C25" s="2"/>
      <c r="D25" s="2"/>
      <c r="E25" s="2"/>
      <c r="F25" s="2"/>
      <c r="G25" s="2"/>
      <c r="H25" s="29"/>
    </row>
    <row r="26" spans="1:8" ht="15.75" thickBot="1">
      <c r="A26" s="4"/>
      <c r="B26" s="3"/>
      <c r="C26" s="3"/>
      <c r="D26" s="3"/>
      <c r="E26" s="3"/>
      <c r="F26" s="3"/>
      <c r="G26" s="3"/>
      <c r="H26" s="5"/>
    </row>
    <row r="27" spans="1:8" ht="20.25" thickBot="1">
      <c r="A27" s="111" t="s">
        <v>2</v>
      </c>
      <c r="B27" s="112"/>
      <c r="C27" s="112"/>
      <c r="D27" s="112"/>
      <c r="E27" s="112"/>
      <c r="F27" s="112"/>
      <c r="G27" s="113"/>
      <c r="H27" s="5"/>
    </row>
    <row r="28" spans="1:8" ht="15.75">
      <c r="A28" s="122" t="s">
        <v>58</v>
      </c>
      <c r="B28" s="3"/>
      <c r="C28" s="3"/>
      <c r="D28" s="3"/>
      <c r="E28" s="3"/>
      <c r="F28" s="3"/>
      <c r="G28" s="3"/>
      <c r="H28" s="5"/>
    </row>
    <row r="29" spans="1:8">
      <c r="A29" s="4" t="s">
        <v>117</v>
      </c>
      <c r="B29" s="3"/>
      <c r="C29" s="3"/>
      <c r="D29" s="3"/>
      <c r="E29" s="3"/>
      <c r="F29" s="3"/>
      <c r="G29" s="3"/>
      <c r="H29" s="5"/>
    </row>
    <row r="30" spans="1:8">
      <c r="A30" s="4" t="s">
        <v>119</v>
      </c>
      <c r="B30" s="3"/>
      <c r="C30" s="3"/>
      <c r="D30" s="3"/>
      <c r="E30" s="3"/>
      <c r="F30" s="3"/>
      <c r="G30" s="3"/>
      <c r="H30" s="5"/>
    </row>
    <row r="31" spans="1:8">
      <c r="A31" s="4" t="s">
        <v>120</v>
      </c>
      <c r="B31" s="3"/>
      <c r="C31" s="3"/>
      <c r="D31" s="3"/>
      <c r="E31" s="3"/>
      <c r="F31" s="3"/>
      <c r="G31" s="3"/>
      <c r="H31" s="5"/>
    </row>
    <row r="32" spans="1:8" ht="15.75" thickBot="1">
      <c r="A32" s="4"/>
      <c r="B32" s="3" t="s">
        <v>104</v>
      </c>
      <c r="C32" s="3"/>
      <c r="D32" s="3"/>
      <c r="E32" s="3"/>
      <c r="F32" s="3"/>
      <c r="G32" s="3"/>
      <c r="H32" s="5"/>
    </row>
    <row r="33" spans="1:8">
      <c r="A33" s="4"/>
      <c r="B33" s="88" t="s">
        <v>121</v>
      </c>
      <c r="C33" s="90"/>
      <c r="D33" s="88" t="s">
        <v>123</v>
      </c>
      <c r="E33" s="90"/>
      <c r="F33" s="124" t="s">
        <v>155</v>
      </c>
      <c r="G33" s="20">
        <f>8*1/1024</f>
        <v>7.8125E-3</v>
      </c>
      <c r="H33" s="5" t="s">
        <v>89</v>
      </c>
    </row>
    <row r="34" spans="1:8" ht="15.75" thickBot="1">
      <c r="A34" s="4"/>
      <c r="B34" s="94" t="s">
        <v>122</v>
      </c>
      <c r="C34" s="96"/>
      <c r="D34" s="129" t="s">
        <v>124</v>
      </c>
      <c r="E34" s="130"/>
      <c r="F34" s="3"/>
      <c r="G34" s="3"/>
      <c r="H34" s="5"/>
    </row>
    <row r="35" spans="1:8">
      <c r="A35" s="4"/>
      <c r="B35" s="3"/>
      <c r="C35" s="3"/>
      <c r="D35" s="3"/>
      <c r="E35" s="3"/>
      <c r="F35" s="3"/>
      <c r="G35" s="3"/>
      <c r="H35" s="5"/>
    </row>
    <row r="36" spans="1:8" ht="15.75" thickBot="1">
      <c r="A36" s="4"/>
      <c r="B36" s="3" t="s">
        <v>125</v>
      </c>
      <c r="C36" s="3"/>
      <c r="D36" s="3"/>
      <c r="E36" s="3"/>
      <c r="F36" s="3"/>
      <c r="G36" s="3"/>
      <c r="H36" s="5"/>
    </row>
    <row r="37" spans="1:8">
      <c r="A37" s="4"/>
      <c r="B37" s="36" t="s">
        <v>128</v>
      </c>
      <c r="C37" s="29"/>
      <c r="D37" s="88" t="s">
        <v>127</v>
      </c>
      <c r="E37" s="90"/>
      <c r="F37" s="124" t="s">
        <v>155</v>
      </c>
      <c r="G37" s="69">
        <f>8*1024/1</f>
        <v>8192</v>
      </c>
      <c r="H37" s="5" t="s">
        <v>100</v>
      </c>
    </row>
    <row r="38" spans="1:8" ht="15.75" thickBot="1">
      <c r="A38" s="4"/>
      <c r="B38" s="6" t="s">
        <v>126</v>
      </c>
      <c r="C38" s="8"/>
      <c r="D38" s="94" t="s">
        <v>129</v>
      </c>
      <c r="E38" s="96"/>
      <c r="F38" s="3"/>
      <c r="G38" s="3"/>
      <c r="H38" s="5"/>
    </row>
    <row r="39" spans="1:8">
      <c r="A39" s="4"/>
      <c r="B39" s="3"/>
      <c r="C39" s="3"/>
      <c r="D39" s="3"/>
      <c r="E39" s="3"/>
      <c r="F39" s="3"/>
      <c r="G39" s="3"/>
      <c r="H39" s="5"/>
    </row>
    <row r="40" spans="1:8" ht="15.75">
      <c r="A40" s="122" t="s">
        <v>152</v>
      </c>
      <c r="B40" s="3"/>
      <c r="C40" s="3"/>
      <c r="D40" s="3"/>
      <c r="E40" s="3"/>
      <c r="F40" s="3"/>
      <c r="G40" s="3"/>
      <c r="H40" s="5"/>
    </row>
    <row r="41" spans="1:8" ht="15.75" thickBot="1">
      <c r="A41" s="6"/>
      <c r="B41" s="7"/>
      <c r="C41" s="7"/>
      <c r="D41" s="7"/>
      <c r="E41" s="7"/>
      <c r="F41" s="7"/>
      <c r="G41" s="7"/>
      <c r="H41" s="8"/>
    </row>
  </sheetData>
  <mergeCells count="16">
    <mergeCell ref="A4:G4"/>
    <mergeCell ref="D18:E18"/>
    <mergeCell ref="D19:E19"/>
    <mergeCell ref="B18:C18"/>
    <mergeCell ref="B19:C19"/>
    <mergeCell ref="B11:C11"/>
    <mergeCell ref="D11:E11"/>
    <mergeCell ref="B12:C12"/>
    <mergeCell ref="D12:E12"/>
    <mergeCell ref="D33:E33"/>
    <mergeCell ref="D37:E37"/>
    <mergeCell ref="D38:E38"/>
    <mergeCell ref="A27:G27"/>
    <mergeCell ref="B33:C33"/>
    <mergeCell ref="B34:C34"/>
    <mergeCell ref="D34:E3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N24"/>
  <sheetViews>
    <sheetView workbookViewId="0">
      <selection activeCell="F10" sqref="F10"/>
    </sheetView>
  </sheetViews>
  <sheetFormatPr baseColWidth="10" defaultRowHeight="15"/>
  <cols>
    <col min="1" max="9" width="11.42578125" style="1"/>
    <col min="10" max="10" width="16.5703125" style="1" customWidth="1"/>
    <col min="11" max="11" width="18.42578125" style="1" customWidth="1"/>
    <col min="12" max="12" width="7" style="1" customWidth="1"/>
    <col min="13" max="13" width="15.28515625" style="1" customWidth="1"/>
    <col min="14" max="14" width="15.42578125" style="1" customWidth="1"/>
    <col min="15" max="16384" width="11.42578125" style="1"/>
  </cols>
  <sheetData>
    <row r="1" spans="1:14">
      <c r="A1" s="36"/>
      <c r="B1" s="2"/>
      <c r="C1" s="2"/>
      <c r="D1" s="2"/>
      <c r="E1" s="2"/>
      <c r="F1" s="2"/>
      <c r="G1" s="2"/>
      <c r="H1" s="29"/>
    </row>
    <row r="2" spans="1:14" ht="15.75">
      <c r="A2" s="65" t="s">
        <v>130</v>
      </c>
      <c r="B2" s="3"/>
      <c r="C2" s="3"/>
      <c r="D2" s="3"/>
      <c r="E2" s="3"/>
      <c r="F2" s="3"/>
      <c r="G2" s="3"/>
      <c r="H2" s="5"/>
    </row>
    <row r="3" spans="1:14" ht="15.75" thickBot="1">
      <c r="A3" s="4"/>
      <c r="B3" s="3"/>
      <c r="C3" s="3"/>
      <c r="D3" s="3"/>
      <c r="E3" s="3"/>
      <c r="F3" s="3"/>
      <c r="G3" s="3"/>
      <c r="H3" s="5"/>
    </row>
    <row r="4" spans="1:14" ht="20.25" thickBot="1">
      <c r="A4" s="111" t="s">
        <v>2</v>
      </c>
      <c r="B4" s="112"/>
      <c r="C4" s="112"/>
      <c r="D4" s="112"/>
      <c r="E4" s="112"/>
      <c r="F4" s="112"/>
      <c r="G4" s="113"/>
      <c r="H4" s="5"/>
    </row>
    <row r="5" spans="1:14" ht="16.5" thickBot="1">
      <c r="A5" s="4" t="s">
        <v>91</v>
      </c>
      <c r="B5" s="3"/>
      <c r="C5" s="3"/>
      <c r="D5" s="3"/>
      <c r="E5" s="3"/>
      <c r="F5" s="3"/>
      <c r="G5" s="3"/>
      <c r="H5" s="5"/>
      <c r="J5" s="16" t="s">
        <v>11</v>
      </c>
      <c r="K5" s="17" t="s">
        <v>12</v>
      </c>
      <c r="L5" s="3"/>
      <c r="M5" s="16" t="s">
        <v>11</v>
      </c>
      <c r="N5" s="17" t="s">
        <v>17</v>
      </c>
    </row>
    <row r="6" spans="1:14" ht="15.75" thickBot="1">
      <c r="A6" s="4" t="s">
        <v>131</v>
      </c>
      <c r="B6" s="3"/>
      <c r="C6" s="3"/>
      <c r="D6" s="3"/>
      <c r="E6" s="3"/>
      <c r="F6" s="3"/>
      <c r="G6" s="3"/>
      <c r="H6" s="5"/>
      <c r="J6" s="18" t="s">
        <v>13</v>
      </c>
      <c r="K6" s="19">
        <v>1</v>
      </c>
      <c r="L6" s="3"/>
      <c r="M6" s="18" t="s">
        <v>14</v>
      </c>
      <c r="N6" s="19">
        <v>1</v>
      </c>
    </row>
    <row r="7" spans="1:14" ht="15.75" thickBot="1">
      <c r="A7" s="4" t="s">
        <v>154</v>
      </c>
      <c r="B7" s="3"/>
      <c r="C7" s="3"/>
      <c r="D7" s="3"/>
      <c r="E7" s="3"/>
      <c r="F7" s="3"/>
      <c r="G7" s="3"/>
      <c r="H7" s="5"/>
      <c r="J7" s="18" t="s">
        <v>14</v>
      </c>
      <c r="K7" s="19">
        <v>1024</v>
      </c>
      <c r="L7" s="3"/>
      <c r="M7" s="18" t="s">
        <v>15</v>
      </c>
      <c r="N7" s="19">
        <v>1024</v>
      </c>
    </row>
    <row r="8" spans="1:14" ht="15.75" thickBot="1">
      <c r="A8" s="4"/>
      <c r="B8" s="88" t="s">
        <v>132</v>
      </c>
      <c r="C8" s="89"/>
      <c r="D8" s="88" t="s">
        <v>134</v>
      </c>
      <c r="E8" s="90"/>
      <c r="F8" s="124" t="s">
        <v>155</v>
      </c>
      <c r="G8" s="69">
        <f>20000*8/1</f>
        <v>160000</v>
      </c>
      <c r="H8" s="5" t="s">
        <v>136</v>
      </c>
      <c r="J8" s="24" t="s">
        <v>15</v>
      </c>
      <c r="K8" s="25">
        <v>1048576</v>
      </c>
      <c r="L8" s="3"/>
      <c r="M8" s="18" t="s">
        <v>18</v>
      </c>
      <c r="N8" s="19">
        <v>1048576</v>
      </c>
    </row>
    <row r="9" spans="1:14" ht="15.75" thickBot="1">
      <c r="A9" s="4"/>
      <c r="B9" s="94" t="s">
        <v>133</v>
      </c>
      <c r="C9" s="95"/>
      <c r="D9" s="94" t="s">
        <v>135</v>
      </c>
      <c r="E9" s="96"/>
      <c r="F9" s="3"/>
      <c r="G9" s="3"/>
      <c r="H9" s="5"/>
      <c r="J9" s="40" t="s">
        <v>27</v>
      </c>
      <c r="K9" s="23">
        <v>1073741824</v>
      </c>
      <c r="L9" s="3"/>
      <c r="M9" s="40" t="s">
        <v>29</v>
      </c>
      <c r="N9" s="23">
        <v>1073741824</v>
      </c>
    </row>
    <row r="10" spans="1:14" ht="15.75" thickBot="1">
      <c r="A10" s="4"/>
      <c r="B10" s="3"/>
      <c r="C10" s="3"/>
      <c r="D10" s="3"/>
      <c r="E10" s="3"/>
      <c r="F10" s="3"/>
      <c r="G10" s="3"/>
      <c r="H10" s="5"/>
      <c r="J10" s="22"/>
      <c r="K10" s="22"/>
      <c r="L10" s="3"/>
      <c r="M10" s="22"/>
      <c r="N10" s="22"/>
    </row>
    <row r="11" spans="1:14" ht="16.5" thickBot="1">
      <c r="A11" s="4" t="s">
        <v>153</v>
      </c>
      <c r="B11" s="3"/>
      <c r="C11" s="3"/>
      <c r="D11" s="3"/>
      <c r="E11" s="3"/>
      <c r="F11" s="3"/>
      <c r="G11" s="3"/>
      <c r="H11" s="5"/>
      <c r="J11" s="16" t="s">
        <v>11</v>
      </c>
      <c r="K11" s="17" t="s">
        <v>19</v>
      </c>
      <c r="L11" s="3"/>
      <c r="M11" s="16" t="s">
        <v>11</v>
      </c>
      <c r="N11" s="17" t="s">
        <v>22</v>
      </c>
    </row>
    <row r="12" spans="1:14" ht="15.75" thickBot="1">
      <c r="A12" s="6"/>
      <c r="B12" s="7"/>
      <c r="C12" s="7"/>
      <c r="D12" s="7"/>
      <c r="E12" s="7"/>
      <c r="F12" s="7"/>
      <c r="G12" s="7"/>
      <c r="H12" s="8"/>
      <c r="J12" s="18" t="s">
        <v>15</v>
      </c>
      <c r="K12" s="19">
        <v>1</v>
      </c>
      <c r="L12" s="3"/>
      <c r="M12" s="18" t="s">
        <v>18</v>
      </c>
      <c r="N12" s="19">
        <v>1</v>
      </c>
    </row>
    <row r="13" spans="1:14" ht="15.75" thickBot="1">
      <c r="J13" s="18" t="s">
        <v>18</v>
      </c>
      <c r="K13" s="19">
        <v>1024</v>
      </c>
      <c r="L13" s="3"/>
      <c r="M13" s="18" t="s">
        <v>20</v>
      </c>
      <c r="N13" s="19">
        <v>1024</v>
      </c>
    </row>
    <row r="14" spans="1:14" ht="16.5" thickBot="1">
      <c r="A14" s="70" t="s">
        <v>137</v>
      </c>
      <c r="B14" s="2"/>
      <c r="C14" s="2"/>
      <c r="D14" s="2"/>
      <c r="E14" s="2"/>
      <c r="F14" s="2"/>
      <c r="G14" s="2"/>
      <c r="H14" s="29"/>
      <c r="J14" s="40" t="s">
        <v>20</v>
      </c>
      <c r="K14" s="19">
        <v>1048576</v>
      </c>
      <c r="L14" s="3"/>
      <c r="M14" s="18" t="s">
        <v>21</v>
      </c>
      <c r="N14" s="19">
        <v>1048576</v>
      </c>
    </row>
    <row r="15" spans="1:14" ht="15.75" thickBot="1">
      <c r="A15" s="4"/>
      <c r="B15" s="3"/>
      <c r="C15" s="3"/>
      <c r="D15" s="3"/>
      <c r="E15" s="3"/>
      <c r="F15" s="3"/>
      <c r="G15" s="3"/>
      <c r="H15" s="5"/>
    </row>
    <row r="16" spans="1:14" ht="20.25" thickBot="1">
      <c r="A16" s="111" t="s">
        <v>2</v>
      </c>
      <c r="B16" s="112"/>
      <c r="C16" s="112"/>
      <c r="D16" s="112"/>
      <c r="E16" s="112"/>
      <c r="F16" s="112"/>
      <c r="G16" s="113"/>
      <c r="H16" s="5"/>
    </row>
    <row r="17" spans="1:8">
      <c r="A17" s="4" t="s">
        <v>138</v>
      </c>
      <c r="B17" s="3"/>
      <c r="C17" s="3"/>
      <c r="D17" s="3"/>
      <c r="E17" s="3"/>
      <c r="F17" s="3"/>
      <c r="G17" s="3"/>
      <c r="H17" s="5"/>
    </row>
    <row r="18" spans="1:8">
      <c r="A18" s="4"/>
      <c r="B18" s="3"/>
      <c r="C18" s="3"/>
      <c r="D18" s="3"/>
      <c r="E18" s="3"/>
      <c r="F18" s="3"/>
      <c r="G18" s="3"/>
      <c r="H18" s="5"/>
    </row>
    <row r="19" spans="1:8">
      <c r="A19" s="4" t="s">
        <v>139</v>
      </c>
      <c r="B19" s="3"/>
      <c r="C19" s="3"/>
      <c r="D19" s="3"/>
      <c r="E19" s="3"/>
      <c r="F19" s="3"/>
      <c r="G19" s="3"/>
      <c r="H19" s="5"/>
    </row>
    <row r="20" spans="1:8" ht="15.75" thickBot="1">
      <c r="A20" s="4"/>
      <c r="B20" s="3"/>
      <c r="C20" s="3"/>
      <c r="D20" s="3"/>
      <c r="E20" s="3"/>
      <c r="F20" s="3"/>
      <c r="G20" s="3"/>
      <c r="H20" s="5"/>
    </row>
    <row r="21" spans="1:8">
      <c r="A21" s="4"/>
      <c r="B21" s="125" t="s">
        <v>140</v>
      </c>
      <c r="C21" s="126"/>
      <c r="D21" s="88" t="s">
        <v>142</v>
      </c>
      <c r="E21" s="90"/>
      <c r="F21" s="124" t="s">
        <v>155</v>
      </c>
      <c r="G21" s="21">
        <f>220000000*1/1073741824</f>
        <v>0.20489096641540527</v>
      </c>
      <c r="H21" s="5" t="s">
        <v>67</v>
      </c>
    </row>
    <row r="22" spans="1:8" ht="15.75" thickBot="1">
      <c r="A22" s="4"/>
      <c r="B22" s="127" t="s">
        <v>141</v>
      </c>
      <c r="C22" s="128"/>
      <c r="D22" s="94">
        <v>1073741824</v>
      </c>
      <c r="E22" s="96"/>
      <c r="F22" s="3"/>
      <c r="G22" s="3"/>
      <c r="H22" s="5"/>
    </row>
    <row r="23" spans="1:8" ht="15.75">
      <c r="A23" s="122" t="s">
        <v>156</v>
      </c>
      <c r="B23" s="3"/>
      <c r="C23" s="3"/>
      <c r="D23" s="3"/>
      <c r="E23" s="3"/>
      <c r="F23" s="3"/>
      <c r="G23" s="3"/>
      <c r="H23" s="5"/>
    </row>
    <row r="24" spans="1:8" ht="15.75" thickBot="1">
      <c r="A24" s="6"/>
      <c r="B24" s="7"/>
      <c r="C24" s="7"/>
      <c r="D24" s="7"/>
      <c r="E24" s="7"/>
      <c r="F24" s="7"/>
      <c r="G24" s="7"/>
      <c r="H24" s="8"/>
    </row>
  </sheetData>
  <mergeCells count="8">
    <mergeCell ref="D21:E21"/>
    <mergeCell ref="D22:E22"/>
    <mergeCell ref="A4:G4"/>
    <mergeCell ref="B8:C8"/>
    <mergeCell ref="B9:C9"/>
    <mergeCell ref="D8:E8"/>
    <mergeCell ref="D9:E9"/>
    <mergeCell ref="A16:G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1</vt:lpstr>
      <vt:lpstr>EJERCICIO 2 Y 3</vt:lpstr>
      <vt:lpstr>Ejercicio 4, 5 y 6</vt:lpstr>
      <vt:lpstr>Ejercicio 7 y 8</vt:lpstr>
      <vt:lpstr>Ejercicio 9 y 10</vt:lpstr>
    </vt:vector>
  </TitlesOfParts>
  <Company>HOGAR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cp:lastPrinted>2014-02-23T22:55:38Z</cp:lastPrinted>
  <dcterms:created xsi:type="dcterms:W3CDTF">2014-02-23T19:59:13Z</dcterms:created>
  <dcterms:modified xsi:type="dcterms:W3CDTF">2014-02-24T04:18:15Z</dcterms:modified>
</cp:coreProperties>
</file>